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ichal vše\Práce\Volejník\2025\Zámek Kolín\"/>
    </mc:Choice>
  </mc:AlternateContent>
  <xr:revisionPtr revIDLastSave="0" documentId="8_{F0EA7C6C-13F4-4297-9649-F4A27965AC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vba" sheetId="1" r:id="rId1"/>
    <sheet name="VzorPolozky" sheetId="10" state="hidden" r:id="rId2"/>
    <sheet name="01 2025069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2025069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2025069 Pol'!$A$1:$Y$319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09" i="12"/>
  <c r="BA305" i="12"/>
  <c r="BA302" i="12"/>
  <c r="G9" i="12"/>
  <c r="G8" i="12" s="1"/>
  <c r="I9" i="12"/>
  <c r="I8" i="12" s="1"/>
  <c r="K9" i="12"/>
  <c r="K8" i="12" s="1"/>
  <c r="M9" i="12"/>
  <c r="O9" i="12"/>
  <c r="O8" i="12" s="1"/>
  <c r="Q9" i="12"/>
  <c r="V9" i="12"/>
  <c r="G11" i="12"/>
  <c r="M11" i="12" s="1"/>
  <c r="I11" i="12"/>
  <c r="K11" i="12"/>
  <c r="O11" i="12"/>
  <c r="Q11" i="12"/>
  <c r="Q8" i="12" s="1"/>
  <c r="V11" i="12"/>
  <c r="V8" i="12" s="1"/>
  <c r="G15" i="12"/>
  <c r="I15" i="12"/>
  <c r="K15" i="12"/>
  <c r="G16" i="12"/>
  <c r="M16" i="12" s="1"/>
  <c r="M15" i="12" s="1"/>
  <c r="I16" i="12"/>
  <c r="K16" i="12"/>
  <c r="O16" i="12"/>
  <c r="Q16" i="12"/>
  <c r="Q15" i="12" s="1"/>
  <c r="V16" i="12"/>
  <c r="V15" i="12" s="1"/>
  <c r="G20" i="12"/>
  <c r="I20" i="12"/>
  <c r="K20" i="12"/>
  <c r="M20" i="12"/>
  <c r="O20" i="12"/>
  <c r="O15" i="12" s="1"/>
  <c r="Q20" i="12"/>
  <c r="V20" i="12"/>
  <c r="G23" i="12"/>
  <c r="G22" i="12" s="1"/>
  <c r="I23" i="12"/>
  <c r="I22" i="12" s="1"/>
  <c r="K23" i="12"/>
  <c r="K22" i="12" s="1"/>
  <c r="M23" i="12"/>
  <c r="O23" i="12"/>
  <c r="O22" i="12" s="1"/>
  <c r="Q23" i="12"/>
  <c r="V23" i="12"/>
  <c r="G25" i="12"/>
  <c r="M25" i="12" s="1"/>
  <c r="I25" i="12"/>
  <c r="K25" i="12"/>
  <c r="O25" i="12"/>
  <c r="Q25" i="12"/>
  <c r="Q22" i="12" s="1"/>
  <c r="V25" i="12"/>
  <c r="V22" i="12" s="1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38" i="12"/>
  <c r="I38" i="12"/>
  <c r="K38" i="12"/>
  <c r="O38" i="12"/>
  <c r="G39" i="12"/>
  <c r="M39" i="12" s="1"/>
  <c r="M38" i="12" s="1"/>
  <c r="I39" i="12"/>
  <c r="K39" i="12"/>
  <c r="O39" i="12"/>
  <c r="Q39" i="12"/>
  <c r="Q38" i="12" s="1"/>
  <c r="V39" i="12"/>
  <c r="V38" i="12" s="1"/>
  <c r="G53" i="12"/>
  <c r="G54" i="12"/>
  <c r="M54" i="12" s="1"/>
  <c r="M53" i="12" s="1"/>
  <c r="I54" i="12"/>
  <c r="K54" i="12"/>
  <c r="O54" i="12"/>
  <c r="Q54" i="12"/>
  <c r="Q53" i="12" s="1"/>
  <c r="V54" i="12"/>
  <c r="V53" i="12" s="1"/>
  <c r="G55" i="12"/>
  <c r="I55" i="12"/>
  <c r="I53" i="12" s="1"/>
  <c r="K55" i="12"/>
  <c r="K53" i="12" s="1"/>
  <c r="M55" i="12"/>
  <c r="O55" i="12"/>
  <c r="O53" i="12" s="1"/>
  <c r="Q55" i="12"/>
  <c r="V55" i="12"/>
  <c r="G57" i="12"/>
  <c r="G56" i="12" s="1"/>
  <c r="I57" i="12"/>
  <c r="I56" i="12" s="1"/>
  <c r="K57" i="12"/>
  <c r="K56" i="12" s="1"/>
  <c r="M57" i="12"/>
  <c r="O57" i="12"/>
  <c r="O56" i="12" s="1"/>
  <c r="Q57" i="12"/>
  <c r="V57" i="12"/>
  <c r="G59" i="12"/>
  <c r="M59" i="12" s="1"/>
  <c r="I59" i="12"/>
  <c r="K59" i="12"/>
  <c r="O59" i="12"/>
  <c r="Q59" i="12"/>
  <c r="Q56" i="12" s="1"/>
  <c r="V59" i="12"/>
  <c r="V56" i="12" s="1"/>
  <c r="G62" i="12"/>
  <c r="I62" i="12"/>
  <c r="K62" i="12"/>
  <c r="M62" i="12"/>
  <c r="O62" i="12"/>
  <c r="Q62" i="12"/>
  <c r="V62" i="12"/>
  <c r="G65" i="12"/>
  <c r="M65" i="12" s="1"/>
  <c r="I65" i="12"/>
  <c r="K65" i="12"/>
  <c r="O65" i="12"/>
  <c r="Q65" i="12"/>
  <c r="V65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O96" i="12"/>
  <c r="G97" i="12"/>
  <c r="M97" i="12" s="1"/>
  <c r="M96" i="12" s="1"/>
  <c r="I97" i="12"/>
  <c r="K97" i="12"/>
  <c r="O97" i="12"/>
  <c r="Q97" i="12"/>
  <c r="Q96" i="12" s="1"/>
  <c r="V97" i="12"/>
  <c r="V96" i="12" s="1"/>
  <c r="G98" i="12"/>
  <c r="G99" i="12"/>
  <c r="M99" i="12" s="1"/>
  <c r="I99" i="12"/>
  <c r="K99" i="12"/>
  <c r="O99" i="12"/>
  <c r="Q99" i="12"/>
  <c r="Q98" i="12" s="1"/>
  <c r="V99" i="12"/>
  <c r="V98" i="12" s="1"/>
  <c r="G115" i="12"/>
  <c r="I115" i="12"/>
  <c r="K115" i="12"/>
  <c r="K98" i="12" s="1"/>
  <c r="M115" i="12"/>
  <c r="O115" i="12"/>
  <c r="O98" i="12" s="1"/>
  <c r="Q115" i="12"/>
  <c r="V115" i="12"/>
  <c r="G123" i="12"/>
  <c r="M123" i="12" s="1"/>
  <c r="I123" i="12"/>
  <c r="K123" i="12"/>
  <c r="O123" i="12"/>
  <c r="Q123" i="12"/>
  <c r="V123" i="12"/>
  <c r="G125" i="12"/>
  <c r="I125" i="12"/>
  <c r="I98" i="12" s="1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4" i="12"/>
  <c r="I144" i="12"/>
  <c r="K144" i="12"/>
  <c r="M144" i="12"/>
  <c r="O144" i="12"/>
  <c r="Q144" i="12"/>
  <c r="V144" i="12"/>
  <c r="G154" i="12"/>
  <c r="M154" i="12" s="1"/>
  <c r="I154" i="12"/>
  <c r="K154" i="12"/>
  <c r="O154" i="12"/>
  <c r="Q154" i="12"/>
  <c r="V154" i="12"/>
  <c r="G162" i="12"/>
  <c r="I162" i="12"/>
  <c r="K162" i="12"/>
  <c r="M162" i="12"/>
  <c r="O162" i="12"/>
  <c r="Q162" i="12"/>
  <c r="V162" i="12"/>
  <c r="G165" i="12"/>
  <c r="M165" i="12" s="1"/>
  <c r="I165" i="12"/>
  <c r="K165" i="12"/>
  <c r="O165" i="12"/>
  <c r="Q165" i="12"/>
  <c r="V165" i="12"/>
  <c r="G169" i="12"/>
  <c r="I169" i="12"/>
  <c r="K169" i="12"/>
  <c r="M169" i="12"/>
  <c r="O169" i="12"/>
  <c r="Q169" i="12"/>
  <c r="V169" i="12"/>
  <c r="G173" i="12"/>
  <c r="M173" i="12" s="1"/>
  <c r="I173" i="12"/>
  <c r="K173" i="12"/>
  <c r="O173" i="12"/>
  <c r="Q173" i="12"/>
  <c r="V173" i="12"/>
  <c r="G180" i="12"/>
  <c r="I180" i="12"/>
  <c r="K180" i="12"/>
  <c r="M180" i="12"/>
  <c r="O180" i="12"/>
  <c r="Q180" i="12"/>
  <c r="V180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20" i="12"/>
  <c r="M220" i="12" s="1"/>
  <c r="I220" i="12"/>
  <c r="K220" i="12"/>
  <c r="O220" i="12"/>
  <c r="Q220" i="12"/>
  <c r="V220" i="12"/>
  <c r="G223" i="12"/>
  <c r="I223" i="12"/>
  <c r="K223" i="12"/>
  <c r="M223" i="12"/>
  <c r="O223" i="12"/>
  <c r="Q223" i="12"/>
  <c r="V223" i="12"/>
  <c r="G229" i="12"/>
  <c r="M229" i="12" s="1"/>
  <c r="I229" i="12"/>
  <c r="K229" i="12"/>
  <c r="O229" i="12"/>
  <c r="Q229" i="12"/>
  <c r="V229" i="12"/>
  <c r="G231" i="12"/>
  <c r="I231" i="12"/>
  <c r="K231" i="12"/>
  <c r="M231" i="12"/>
  <c r="O231" i="12"/>
  <c r="Q231" i="12"/>
  <c r="V231" i="12"/>
  <c r="V232" i="12"/>
  <c r="G233" i="12"/>
  <c r="G232" i="12" s="1"/>
  <c r="I233" i="12"/>
  <c r="I232" i="12" s="1"/>
  <c r="K233" i="12"/>
  <c r="K232" i="12" s="1"/>
  <c r="M233" i="12"/>
  <c r="O233" i="12"/>
  <c r="O232" i="12" s="1"/>
  <c r="Q233" i="12"/>
  <c r="V233" i="12"/>
  <c r="G234" i="12"/>
  <c r="M234" i="12" s="1"/>
  <c r="I234" i="12"/>
  <c r="K234" i="12"/>
  <c r="O234" i="12"/>
  <c r="Q234" i="12"/>
  <c r="Q232" i="12" s="1"/>
  <c r="V234" i="12"/>
  <c r="G237" i="12"/>
  <c r="G238" i="12"/>
  <c r="M238" i="12" s="1"/>
  <c r="M237" i="12" s="1"/>
  <c r="I238" i="12"/>
  <c r="K238" i="12"/>
  <c r="O238" i="12"/>
  <c r="Q238" i="12"/>
  <c r="Q237" i="12" s="1"/>
  <c r="V238" i="12"/>
  <c r="V237" i="12" s="1"/>
  <c r="G242" i="12"/>
  <c r="I242" i="12"/>
  <c r="I237" i="12" s="1"/>
  <c r="K242" i="12"/>
  <c r="K237" i="12" s="1"/>
  <c r="M242" i="12"/>
  <c r="O242" i="12"/>
  <c r="O237" i="12" s="1"/>
  <c r="Q242" i="12"/>
  <c r="V242" i="12"/>
  <c r="G245" i="12"/>
  <c r="M245" i="12" s="1"/>
  <c r="I245" i="12"/>
  <c r="K245" i="12"/>
  <c r="O245" i="12"/>
  <c r="Q245" i="12"/>
  <c r="V245" i="12"/>
  <c r="G248" i="12"/>
  <c r="I248" i="12"/>
  <c r="K248" i="12"/>
  <c r="M248" i="12"/>
  <c r="O248" i="12"/>
  <c r="Q248" i="12"/>
  <c r="V248" i="12"/>
  <c r="Q249" i="12"/>
  <c r="G250" i="12"/>
  <c r="G249" i="12" s="1"/>
  <c r="I250" i="12"/>
  <c r="I249" i="12" s="1"/>
  <c r="K250" i="12"/>
  <c r="K249" i="12" s="1"/>
  <c r="M250" i="12"/>
  <c r="O250" i="12"/>
  <c r="O249" i="12" s="1"/>
  <c r="Q250" i="12"/>
  <c r="V250" i="12"/>
  <c r="G253" i="12"/>
  <c r="M253" i="12" s="1"/>
  <c r="I253" i="12"/>
  <c r="K253" i="12"/>
  <c r="O253" i="12"/>
  <c r="Q253" i="12"/>
  <c r="V253" i="12"/>
  <c r="V249" i="12" s="1"/>
  <c r="G256" i="12"/>
  <c r="I256" i="12"/>
  <c r="K256" i="12"/>
  <c r="M256" i="12"/>
  <c r="O256" i="12"/>
  <c r="Q256" i="12"/>
  <c r="V256" i="12"/>
  <c r="G294" i="12"/>
  <c r="G293" i="12" s="1"/>
  <c r="I294" i="12"/>
  <c r="I293" i="12" s="1"/>
  <c r="K294" i="12"/>
  <c r="K293" i="12" s="1"/>
  <c r="M294" i="12"/>
  <c r="O294" i="12"/>
  <c r="O293" i="12" s="1"/>
  <c r="Q294" i="12"/>
  <c r="V294" i="12"/>
  <c r="G295" i="12"/>
  <c r="M295" i="12" s="1"/>
  <c r="I295" i="12"/>
  <c r="K295" i="12"/>
  <c r="O295" i="12"/>
  <c r="Q295" i="12"/>
  <c r="Q293" i="12" s="1"/>
  <c r="V295" i="12"/>
  <c r="V293" i="12" s="1"/>
  <c r="G296" i="12"/>
  <c r="I296" i="12"/>
  <c r="K296" i="12"/>
  <c r="M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I298" i="12"/>
  <c r="K298" i="12"/>
  <c r="M298" i="12"/>
  <c r="O298" i="12"/>
  <c r="Q298" i="12"/>
  <c r="V298" i="12"/>
  <c r="G301" i="12"/>
  <c r="G300" i="12" s="1"/>
  <c r="I301" i="12"/>
  <c r="I300" i="12" s="1"/>
  <c r="K301" i="12"/>
  <c r="K300" i="12" s="1"/>
  <c r="M301" i="12"/>
  <c r="M300" i="12" s="1"/>
  <c r="O301" i="12"/>
  <c r="O300" i="12" s="1"/>
  <c r="Q301" i="12"/>
  <c r="V301" i="12"/>
  <c r="G304" i="12"/>
  <c r="M304" i="12" s="1"/>
  <c r="I304" i="12"/>
  <c r="K304" i="12"/>
  <c r="O304" i="12"/>
  <c r="Q304" i="12"/>
  <c r="Q300" i="12" s="1"/>
  <c r="V304" i="12"/>
  <c r="V300" i="12" s="1"/>
  <c r="G306" i="12"/>
  <c r="I306" i="12"/>
  <c r="K306" i="12"/>
  <c r="M306" i="12"/>
  <c r="O306" i="12"/>
  <c r="Q306" i="12"/>
  <c r="V306" i="12"/>
  <c r="AE309" i="12"/>
  <c r="I20" i="1"/>
  <c r="I19" i="1"/>
  <c r="I18" i="1"/>
  <c r="I17" i="1"/>
  <c r="I16" i="1"/>
  <c r="I62" i="1"/>
  <c r="J49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60" i="1" l="1"/>
  <c r="J61" i="1"/>
  <c r="J59" i="1"/>
  <c r="J50" i="1"/>
  <c r="J52" i="1"/>
  <c r="J57" i="1"/>
  <c r="J54" i="1"/>
  <c r="J53" i="1"/>
  <c r="J51" i="1"/>
  <c r="J58" i="1"/>
  <c r="J55" i="1"/>
  <c r="J56" i="1"/>
  <c r="G28" i="1"/>
  <c r="A26" i="1"/>
  <c r="G26" i="1"/>
  <c r="A23" i="1"/>
  <c r="M98" i="12"/>
  <c r="M22" i="12"/>
  <c r="M232" i="12"/>
  <c r="M8" i="12"/>
  <c r="M56" i="12"/>
  <c r="M293" i="12"/>
  <c r="M249" i="12"/>
  <c r="AF309" i="12"/>
  <c r="I21" i="1"/>
  <c r="I39" i="1"/>
  <c r="I42" i="1" s="1"/>
  <c r="J62" i="1" l="1"/>
  <c r="G24" i="1"/>
  <c r="A27" i="1" s="1"/>
  <c r="A24" i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Legner</author>
  </authors>
  <commentList>
    <comment ref="S6" authorId="0" shapeId="0" xr:uid="{7B0701D5-D128-4E28-BD1A-91556175EE3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92BB698-E225-48E6-B093-995C00A77A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<sst xmlns="http://schemas.openxmlformats.org/spreadsheetml/2006/main" count="1223" uniqueCount="410">
  <si>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</si>
  <si>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</si>
  <si>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</si>
  <si>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</si>
  <si>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</si>
  <si>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</si>
  <si>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</si>
  <si>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</si>
  <si>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</si>
  <si>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</si>
  <si>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</si>
  <si>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</si>
  <si>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</si>
  <si>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</si>
  <si>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</si>
  <si>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</si>
  <si>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</si>
  <si>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</si>
  <si>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</si>
  <si>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</si>
  <si>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</si>
  <si>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</si>
  <si>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</si>
  <si>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</si>
  <si>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</si>
  <si>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</si>
  <si>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</si>
  <si>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</si>
  <si>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</si>
  <si>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</si>
  <si>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</si>
  <si>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</si>
  <si>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</si>
  <si>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</si>
  <si>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</si>
  <si>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</si>
  <si>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</si>
  <si>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</si>
  <si>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</si>
  <si>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</si>
  <si>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</si>
  <si>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2025069</t>
  </si>
  <si>
    <t>Kolín</t>
  </si>
  <si>
    <t>01</t>
  </si>
  <si>
    <t>Oprava příčky ve 2.NP zámecké budovy</t>
  </si>
  <si>
    <t>Objekt:</t>
  </si>
  <si>
    <t>Rozpočet:</t>
  </si>
  <si>
    <t>Zámek Kolín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</si>
  <si>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</si>
  <si>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</si>
  <si>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</si>
  <si>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</si>
  <si>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</si>
  <si>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</si>
  <si>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</si>
  <si>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</si>
  <si>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</si>
  <si>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</si>
  <si>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</si>
  <si>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</si>
  <si>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</si>
  <si>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</si>
  <si>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</si>
  <si>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</si>
  <si>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</si>
  <si>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</si>
  <si>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</si>
  <si>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</si>
  <si>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</si>
  <si>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767</t>
  </si>
  <si>
    <t>Konstrukce zámečnické</t>
  </si>
  <si>
    <t>775</t>
  </si>
  <si>
    <t>Podlahy vlysové a parketové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</si>
  <si>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</si>
  <si>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</si>
  <si>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</si>
  <si>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</si>
  <si>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</si>
  <si>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</si>
  <si>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</si>
  <si>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</si>
  <si>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</si>
  <si>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</si>
  <si>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</si>
  <si>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</si>
  <si>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</si>
  <si>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</si>
  <si>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</si>
  <si>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</si>
  <si>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</si>
  <si>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</si>
  <si>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</si>
  <si>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</si>
  <si>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</si>
  <si>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</si>
  <si>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</si>
  <si>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</si>
  <si>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</si>
  <si>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</si>
  <si>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</si>
  <si>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</si>
  <si>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</si>
  <si>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</si>
  <si>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</si>
  <si>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</si>
  <si>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</si>
  <si>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</si>
  <si>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</si>
  <si>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340238212R00</t>
  </si>
  <si>
    <t>Zazdívka otvorů pl.1 m2,cihlami tl.zdi nad 10 cm použití očištěných cihel</t>
  </si>
  <si>
    <t>m2</t>
  </si>
  <si>
    <t>RTS 25/ I</t>
  </si>
  <si>
    <t>Práce</t>
  </si>
  <si>
    <t>Běžná</t>
  </si>
  <si>
    <t>POL1_</t>
  </si>
  <si>
    <t>opravovaná příčka : 3,5*0,6</t>
  </si>
  <si>
    <t>VV</t>
  </si>
  <si>
    <t>3.01</t>
  </si>
  <si>
    <t>Vyčištění a úprava kapes pro uložení trámů</t>
  </si>
  <si>
    <t xml:space="preserve">ks    </t>
  </si>
  <si>
    <t>Vlastní</t>
  </si>
  <si>
    <t>Indiv</t>
  </si>
  <si>
    <t>ST1-ST4 : 4</t>
  </si>
  <si>
    <t>NT : 1</t>
  </si>
  <si>
    <t>ZTI a ZT2 : 4</t>
  </si>
  <si>
    <t>612421637R00</t>
  </si>
  <si>
    <t>Omítka vnitřní zdiva, MVC, štuková</t>
  </si>
  <si>
    <t>opravovaná příčka : 3,5*0,6*2</t>
  </si>
  <si>
    <t>sloupky : 3,5*0,2*2</t>
  </si>
  <si>
    <t>ostatní : 1</t>
  </si>
  <si>
    <t>612481112R00</t>
  </si>
  <si>
    <t>Potažení vnitř.stěn rákosem</t>
  </si>
  <si>
    <t>568111111R00</t>
  </si>
  <si>
    <t>Zřízení vrstvy z geotextilie skl.do 1:5, š.do 3 m</t>
  </si>
  <si>
    <t>RP2 : 5,41*5,12</t>
  </si>
  <si>
    <t>631572111R00</t>
  </si>
  <si>
    <t>Doplnění násypů o ploše nad 2m2 použití stávajícího materiálu</t>
  </si>
  <si>
    <t>m3</t>
  </si>
  <si>
    <t xml:space="preserve">RP3 : </t>
  </si>
  <si>
    <t>chodba : 6,64*0,3*0,295</t>
  </si>
  <si>
    <t>631591105R00</t>
  </si>
  <si>
    <t>Násyp pod podlahy z granulátu z pěnového skla</t>
  </si>
  <si>
    <t xml:space="preserve">RP2 : </t>
  </si>
  <si>
    <t>pokoj : 5,41*5,12*0,295</t>
  </si>
  <si>
    <t>460030062R00</t>
  </si>
  <si>
    <t>Kladení dlažby do lože z malty MV položení rozebrané dlažby</t>
  </si>
  <si>
    <t>RP3 chodba : 6,64*0,3</t>
  </si>
  <si>
    <t>63.01</t>
  </si>
  <si>
    <t>Provedení hliněné mazaniny - s použitím vybouraného materiálu</t>
  </si>
  <si>
    <t xml:space="preserve">m3    </t>
  </si>
  <si>
    <t xml:space="preserve">RP4 : </t>
  </si>
  <si>
    <t>III.NP : (7,62+7,37)*0,5*4,35*0,08</t>
  </si>
  <si>
    <t>69366055R</t>
  </si>
  <si>
    <t>Geotextilie netkaná, 300 g/m2</t>
  </si>
  <si>
    <t>SPCM</t>
  </si>
  <si>
    <t>Specifikace</t>
  </si>
  <si>
    <t>POL3_</t>
  </si>
  <si>
    <t>RP2 : 5,41*5,12*1,15</t>
  </si>
  <si>
    <t>938902121R00</t>
  </si>
  <si>
    <t>Čištění dřevěných konstrukcí ocelovými kartáči</t>
  </si>
  <si>
    <t xml:space="preserve">stávající konstrukce : </t>
  </si>
  <si>
    <t xml:space="preserve">II.NP podlaha : </t>
  </si>
  <si>
    <t>ST1 200/260 : 1,8*(0,2+0,26)*2</t>
  </si>
  <si>
    <t>ST2 250/270 : 1,8*(0,25+0,27)*2</t>
  </si>
  <si>
    <t>ST3 260/270 : 1,8*(0,26+0,27)*2</t>
  </si>
  <si>
    <t>ST4 240/250 : 1,8*(0,24+0,25)*2</t>
  </si>
  <si>
    <t xml:space="preserve">III.NP podlah : </t>
  </si>
  <si>
    <t>stropní 220/280 : 7,62*5*(0,22+0,28)*2</t>
  </si>
  <si>
    <t>rákosník 160/160 : 7,62*5*(0,16+0,16)*2</t>
  </si>
  <si>
    <t>bačkora 180/200 : 1,3*(0,18+0,2)*2</t>
  </si>
  <si>
    <t>bačkora 160/180 : 1,3*2*(0,16+0,18)*2</t>
  </si>
  <si>
    <t>sloupky 150/180 : (3,35+0,3)*0,18*2</t>
  </si>
  <si>
    <t>roznášecí trám 210/270 : 1,8*(0,21+0,27)*2</t>
  </si>
  <si>
    <t>95.01</t>
  </si>
  <si>
    <t>Ostatní stavební a přípomocné práce</t>
  </si>
  <si>
    <t xml:space="preserve">hod   </t>
  </si>
  <si>
    <t>95.02</t>
  </si>
  <si>
    <t>Průběžný úklid staveniště</t>
  </si>
  <si>
    <t>soubor</t>
  </si>
  <si>
    <t>962031116R00</t>
  </si>
  <si>
    <t>Bourání příček z cihel pálených plných tl. 140 mm</t>
  </si>
  <si>
    <t>mezi koupelnou a komorou : 1,34*(0,28+3,35+0,3)</t>
  </si>
  <si>
    <t>964035111R00</t>
  </si>
  <si>
    <t>Bourání cihelných klenbových pásů</t>
  </si>
  <si>
    <t>Včetně pomocného lešení o výšce podlahy do 1900 mm a pro zatížení do 1,5 kPa  (150 kg/m2).</t>
  </si>
  <si>
    <t>POP</t>
  </si>
  <si>
    <t>pod bouranou příčkou : 1,34*0,3*0,3</t>
  </si>
  <si>
    <t>965041341R00</t>
  </si>
  <si>
    <t>Bourání lehčených mazanin tl. 10 cm, nad 4 m2 hliněná mazanina, bude použita ke zpětnému použití</t>
  </si>
  <si>
    <t>965042131R00</t>
  </si>
  <si>
    <t>Bourání mazanin betonových  tl. 10 cm, pl. 4 m2</t>
  </si>
  <si>
    <t xml:space="preserve">RP1 : </t>
  </si>
  <si>
    <t>1,43*1,9*0,05</t>
  </si>
  <si>
    <t>(3,5-1,9-0,15)*1,34*0,05</t>
  </si>
  <si>
    <t>2,2*3,5*0,05</t>
  </si>
  <si>
    <t>965081923R00</t>
  </si>
  <si>
    <t>Bourání dlažeb beton.,čedič.tl.40 mm, pl.nad 1 m2</t>
  </si>
  <si>
    <t>965082941R00</t>
  </si>
  <si>
    <t>Odstranění násypu tl. nad 20 cm jakékoliv plochy</t>
  </si>
  <si>
    <t>koupelna : 1,43*1,9*0,295</t>
  </si>
  <si>
    <t>komora : (3,5-1,9-0,15)*1,34*0,295</t>
  </si>
  <si>
    <t>971033531R00</t>
  </si>
  <si>
    <t>Vybourání otv. zeď cihel. pl.1 m2, tl.15 cm, MVC</t>
  </si>
  <si>
    <t>975032251R00</t>
  </si>
  <si>
    <t>Podchycení příček výztuhou do 3 m,zdi 15 cm do 5 m vč. demontáže</t>
  </si>
  <si>
    <t>m</t>
  </si>
  <si>
    <t>Včetně:</t>
  </si>
  <si>
    <t>- vybourání otvorů pro podvléknutí vynášecích trámů,</t>
  </si>
  <si>
    <t>- oboustranného vynesení podchycené konstrukce.</t>
  </si>
  <si>
    <t>975043111R00</t>
  </si>
  <si>
    <t>Jednořad.podchycení stropů do 3,5 m,do 750 kg/m</t>
  </si>
  <si>
    <t>ST1-ST4 : 3,7</t>
  </si>
  <si>
    <t>979054442R00</t>
  </si>
  <si>
    <t>Očištění vybouraných dlaždic s výplní spár maltou</t>
  </si>
  <si>
    <t>dlaždice pro použití : 2,5</t>
  </si>
  <si>
    <t>979022011R00</t>
  </si>
  <si>
    <t>Očištění cihel plných od MVC</t>
  </si>
  <si>
    <t>opravovaná příčka : 3,5*0,6*0,15*1,1</t>
  </si>
  <si>
    <t>979092111R00</t>
  </si>
  <si>
    <t>Vyklizení ulehlé suti z pl.do 15 m2 - ručně</t>
  </si>
  <si>
    <t>stávající suť : 0,5</t>
  </si>
  <si>
    <t>999281148R00</t>
  </si>
  <si>
    <t>Přesun hmot pro opravy a údržbu do v. 12 m,nošením</t>
  </si>
  <si>
    <t>t</t>
  </si>
  <si>
    <t>Přesun hmot</t>
  </si>
  <si>
    <t>POL7_</t>
  </si>
  <si>
    <t>762085153R00</t>
  </si>
  <si>
    <t xml:space="preserve">Hoblování tesařských prvků - ručně </t>
  </si>
  <si>
    <t>ST1 200/260 : 3,5</t>
  </si>
  <si>
    <t>ST2 250/270 : 3,5</t>
  </si>
  <si>
    <t>ST3 260/270 : 3,5</t>
  </si>
  <si>
    <t>ST4 240/250 : 3,5</t>
  </si>
  <si>
    <t>Mezisoučet</t>
  </si>
  <si>
    <t>NT 210/270 : 3,5</t>
  </si>
  <si>
    <t>ZT1 100/280 : 7,4</t>
  </si>
  <si>
    <t>ZT2 40/280 : 7,5</t>
  </si>
  <si>
    <t>762086115R00</t>
  </si>
  <si>
    <t>Ozdobné okosení hran</t>
  </si>
  <si>
    <t>ST1 200/260 : 3,5*2</t>
  </si>
  <si>
    <t>ST2 250/270 : 3,5*2</t>
  </si>
  <si>
    <t>ST3 260/270 : 3,5*2</t>
  </si>
  <si>
    <t>ST4 240/250 : 3,5*2</t>
  </si>
  <si>
    <t>PZ 320/36 : 3,8*13*2</t>
  </si>
  <si>
    <t>762311102R00</t>
  </si>
  <si>
    <t>Zapuštění svorníků montáž, včetně frézování</t>
  </si>
  <si>
    <t>kus</t>
  </si>
  <si>
    <t>ST1-ST4 : 4*5*2</t>
  </si>
  <si>
    <t>762332931RV1</t>
  </si>
  <si>
    <t>Doplnění střešní vazby z hranolů do 120 cm2 bez dodávky řeziva</t>
  </si>
  <si>
    <t>762332933RV1</t>
  </si>
  <si>
    <t>Doplnění střešní vazby z hranolů do 288 cm2 bez dodávky řeziva</t>
  </si>
  <si>
    <t>762526130R00</t>
  </si>
  <si>
    <t>Položení polštářů pod podlahy rozteče do 100 cm</t>
  </si>
  <si>
    <t>pokoj : 5,41*5,12</t>
  </si>
  <si>
    <t>762522812R00</t>
  </si>
  <si>
    <t>Demontáž podlah s polštáři z prken tl. do 50 mm</t>
  </si>
  <si>
    <t>762811210R00</t>
  </si>
  <si>
    <t>Montáž záklopu, vrchní na sraz, prkna použití stávajících demontovaných prken</t>
  </si>
  <si>
    <t>III.NP : (7,62+7,37)*0,5*4,35</t>
  </si>
  <si>
    <t>762812240R00</t>
  </si>
  <si>
    <t>Montáž záklopu, překládaný, hoblovaná prkna vč. dodávky špalíky mezi prkny</t>
  </si>
  <si>
    <t>koupelna : 1,43*1,9</t>
  </si>
  <si>
    <t>komora : (3,5-1,9-0,15)*1,34</t>
  </si>
  <si>
    <t>pokoj předpoklad 50% : 5,41*5,12*0,5</t>
  </si>
  <si>
    <t>pokoj : 2,2*3,5</t>
  </si>
  <si>
    <t>762812811R00</t>
  </si>
  <si>
    <t>Demontáž záklopů z hoblovaných prken tl. do 3,2 cm</t>
  </si>
  <si>
    <t>762831952R00</t>
  </si>
  <si>
    <t>Vyřezání části strop.trámu nad 450 cm2,do dl.5 m</t>
  </si>
  <si>
    <t>762837123R00</t>
  </si>
  <si>
    <t>Celodřevěný plátový spoj, stropní trám,nad 450 cm2 šroubovaný spoj</t>
  </si>
  <si>
    <t>Položka obsahuje vytvarování konců spojovaných prvků, sestavení spoje</t>
  </si>
  <si>
    <t>NT 210/270 : 1</t>
  </si>
  <si>
    <t>762837123RT5</t>
  </si>
  <si>
    <t>Celodřevěný plátový spoj, stropní trám,nad 450 cm2 pětisvorníkový spoj + hmoždík</t>
  </si>
  <si>
    <t>Položka obsahuje vytvarování konců spojovaných prvků, sestavení spoje, výrobu a osazení svorníků</t>
  </si>
  <si>
    <t>Pololžka obsahuje dodávku dubového řeziva pro výrobu hmoždíku</t>
  </si>
  <si>
    <t>762841812R00</t>
  </si>
  <si>
    <t>Demontáž podbití stropů z prken s omítkou</t>
  </si>
  <si>
    <t xml:space="preserve">I.NP : </t>
  </si>
  <si>
    <t>2,14*3,49</t>
  </si>
  <si>
    <t>4,22*5,08</t>
  </si>
  <si>
    <t>762895000R00</t>
  </si>
  <si>
    <t>Spojovací prostředky pro montáž stropů</t>
  </si>
  <si>
    <t>III.NP : (7,62+7,37)*0,5*4,35*0,036</t>
  </si>
  <si>
    <t>PZ 320/36 : 3,8*7*0,32*0,036</t>
  </si>
  <si>
    <t>PZ 320/32 : 3,8*7*0,32*0,032</t>
  </si>
  <si>
    <t>762911111R00</t>
  </si>
  <si>
    <t>Impregnace řeziva máčením</t>
  </si>
  <si>
    <t>ST1 200/260 : 3,5*(0,2+0,26)*2*1,1</t>
  </si>
  <si>
    <t>ST2 250/270 : 3,5*(0,25+0,27)*2*1,1</t>
  </si>
  <si>
    <t>ST3 260/270 : 3,5*(0,26+0,27)*2*1,1</t>
  </si>
  <si>
    <t>ST4 240/250 : 3,5*(0,24+0,25)*2*1,1</t>
  </si>
  <si>
    <t>NT 210/270 : 3,5*(0,21+0,27)*2*1,1</t>
  </si>
  <si>
    <t>ZT1 100/280 : 7,4*(0,1+0,28)*2*1,1</t>
  </si>
  <si>
    <t>ZT2 40/280 : 7,5*(0,04+0,28)*2*1,1</t>
  </si>
  <si>
    <t>PZ 320/36 : 3,8*7*0,32*2*1,1</t>
  </si>
  <si>
    <t>PZ 320/32 : 3,8*7*0,32*2*1,1</t>
  </si>
  <si>
    <t>762.02</t>
  </si>
  <si>
    <t>Zavíčkování svorníků - vlepení dřevěného víčka</t>
  </si>
  <si>
    <t>31110718R</t>
  </si>
  <si>
    <t>Matice přesná šestihranná 02 1401 M20</t>
  </si>
  <si>
    <t>31121226R</t>
  </si>
  <si>
    <t>Podložka pod dřevěné konstrukce 02 1727 DIN 440R-M20</t>
  </si>
  <si>
    <t>1000 ks</t>
  </si>
  <si>
    <t>ST1-ST4 : 4*5*2*0,001</t>
  </si>
  <si>
    <t>3114840162R</t>
  </si>
  <si>
    <t>Vrut pro dřevostavby 8 x 100 mm, talířová hlava, drážka torx</t>
  </si>
  <si>
    <t>ZT2 : 16*2*0,001</t>
  </si>
  <si>
    <t>3114840164R</t>
  </si>
  <si>
    <t>Vrut pro dřevostavby 8 x 180 mm, talířová hlava, drážka torx</t>
  </si>
  <si>
    <t>NT 210/270 : 6*2*0,001</t>
  </si>
  <si>
    <t>3114840165R</t>
  </si>
  <si>
    <t>Vrut pro dřevostavby 8 x 200 mm, talířová hlava, drážka torx</t>
  </si>
  <si>
    <t>ZT1 : 16*2*0,001</t>
  </si>
  <si>
    <t>31179131R</t>
  </si>
  <si>
    <t>Tyč závitová M20, DIN 975 pozinkovaná</t>
  </si>
  <si>
    <t>60500000T</t>
  </si>
  <si>
    <t>Řezivo hraněné C24, vlhkost max. 18%</t>
  </si>
  <si>
    <t>ST1 200/260 : 3,5*0,2*0,26*1,1</t>
  </si>
  <si>
    <t>ST2 250/270 : 3,5*0,25*0,27*1,1</t>
  </si>
  <si>
    <t>ST3 260/270 : 3,5*0,26*0,27*1,1</t>
  </si>
  <si>
    <t>ST4 240/250 : 3,5*0,24*0,25*1,1</t>
  </si>
  <si>
    <t>NT 210/270 : 3,5*0,21*0,27*1,1</t>
  </si>
  <si>
    <t>ZT1 100/280 : 7,4*0,1*0,28*1,1</t>
  </si>
  <si>
    <t>ZT2 40/280 : 7,5*0,04*0,28*1,1</t>
  </si>
  <si>
    <t>polštáře podlaha 180/180 : 5,5*6*0,18*0,18*1,1</t>
  </si>
  <si>
    <t>60513331R</t>
  </si>
  <si>
    <t>Fošna hoblovaná SM tl. do 36 mm, š. do 320 mm</t>
  </si>
  <si>
    <t>PZ 320/36 : 26,2096*0,036*1,2</t>
  </si>
  <si>
    <t>PZ 320/32 : 26,2096*0,032*1,2</t>
  </si>
  <si>
    <t>60516522R</t>
  </si>
  <si>
    <t>Řezivo stavební SM, 4 - 6 m</t>
  </si>
  <si>
    <t xml:space="preserve">pro podepření příčky : </t>
  </si>
  <si>
    <t>nosný podpěrný trám 80/140 : 2,1*9*0,08*0,14*1,1</t>
  </si>
  <si>
    <t>sloupek 80/140 : 1,3*18*0,08*0,14*1,1</t>
  </si>
  <si>
    <t>prahový trám 140/80 : 5,1*2*0,14*0,08*1,1</t>
  </si>
  <si>
    <t>zavětrování 30/150 : 35*0,03*0,15*1,1</t>
  </si>
  <si>
    <t>605560001R</t>
  </si>
  <si>
    <t>Řezivo sušené omítané DB tl. 30 mm, š. nad 150 mm, 2,5 až 4,0 m</t>
  </si>
  <si>
    <t>podložky : 0,28*0,28*0,03*9*1,1</t>
  </si>
  <si>
    <t>998762102R00</t>
  </si>
  <si>
    <t>Přesun hmot pro tesařské konstrukce, výšky do 12 m</t>
  </si>
  <si>
    <t>767.01</t>
  </si>
  <si>
    <t>Demontáž, očištění, nátěr a zpětná montáž třmenu - vč. kovaných svorníků</t>
  </si>
  <si>
    <t>767.02</t>
  </si>
  <si>
    <t>Očištění a nátěr stávajícího táhla z pásovony 20/9</t>
  </si>
  <si>
    <t xml:space="preserve">m     </t>
  </si>
  <si>
    <t>2,14+0,2+4,22</t>
  </si>
  <si>
    <t>5,08+0,31+2,29</t>
  </si>
  <si>
    <t>775551100R00</t>
  </si>
  <si>
    <t>Montáž palubové podlahy přibíjené</t>
  </si>
  <si>
    <t>včetně spojovacích prostředků.</t>
  </si>
  <si>
    <t>775591900R00</t>
  </si>
  <si>
    <t xml:space="preserve">Podlahy, trojnásobné broušení </t>
  </si>
  <si>
    <t>61189990R</t>
  </si>
  <si>
    <t>Palubka podlahová SM jakost A/B, tl. 36 mm, šířka min. 200 mm</t>
  </si>
  <si>
    <t>pokoj : 5,41*5,12*1,2</t>
  </si>
  <si>
    <t>998775102R00</t>
  </si>
  <si>
    <t>Přesun hmot pro podlahy, výšky do 12 m</t>
  </si>
  <si>
    <t>783682111R00</t>
  </si>
  <si>
    <t>Impregnace olejová dřevěných podlah 1x</t>
  </si>
  <si>
    <t>783682121R00</t>
  </si>
  <si>
    <t>Nátěr olejový speciální dřevěných podlah 1x</t>
  </si>
  <si>
    <t>783782205R00</t>
  </si>
  <si>
    <t>Nátěr tesařských konstrukcí proti dřevokazným houbám a hmyzu 2x</t>
  </si>
  <si>
    <t>včetně montáže, dodávky a demontáže lešení.</t>
  </si>
  <si>
    <t xml:space="preserve">nové dřevo : </t>
  </si>
  <si>
    <t>ST1 200/260 : 3,5*0,92*1,1</t>
  </si>
  <si>
    <t>ST2 250/270 : 3,5*1,04*1,1</t>
  </si>
  <si>
    <t>ST3 260/270 : 3,5*1,06*1,1</t>
  </si>
  <si>
    <t>ST4 240/250 : 3,5*0,98*1,1</t>
  </si>
  <si>
    <t>NT 210/270 : 3,5*0,96*1,1</t>
  </si>
  <si>
    <t>ZT1 100/280 : 7,4*0,72*1,1</t>
  </si>
  <si>
    <t>ZT2 40/280 : 7,5*0,64*1,1</t>
  </si>
  <si>
    <t>polštáře podlaha 180/180 : 5,5*6*0,72*1,1</t>
  </si>
  <si>
    <t>PZ 320/36 : 26,2096*2*1,2</t>
  </si>
  <si>
    <t>PZ 320/32 : 26,2096*2*1,2</t>
  </si>
  <si>
    <t>podložky : 0,28*0,28*2*9*1,1</t>
  </si>
  <si>
    <t>pokoj - podlaha : 5,41*5,12*1,2*2</t>
  </si>
  <si>
    <t>979011211R00</t>
  </si>
  <si>
    <t>Svislá doprava suti a vybour. hmot za 2.NP nošením</t>
  </si>
  <si>
    <t>Přesun suti</t>
  </si>
  <si>
    <t>POL8_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</si>
  <si>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</si>
  <si>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</si>
  <si>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</si>
  <si>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</si>
  <si>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</si>
  <si>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</si>
  <si>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</si>
  <si>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</si>
  <si>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kategorie 17 09 04 smíšené stavební a demoliční odpady</t>
  </si>
  <si>
    <t>005121010R</t>
  </si>
  <si>
    <t>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</si>
  <si>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</si>
  <si>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</si>
  <si>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</si>
  <si>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</si>
  <si>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- zabezpečení staveniště proti vstupu nepovolaných osob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</si>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</sst>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41</v>
      </c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392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SUMIF(F49:F61,A16,I49:I61)+SUMIF(F49:F61,"PSU",I49:I61)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SUMIF(F49:F61,A17,I49:I61)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SUMIF(F49:F61,A18,I49:I61)</f>
        <v>0</v>
      </c>
      <c r="J18" s="84"/>
    </row>
    <row r="19" spans="1:10" ht="23.25" customHeight="1" x14ac:dyDescent="0.2">
      <c r="A19" s="195" t="s">
        <v>78</v>
      </c>
      <c r="B19" s="38" t="s">
        <v>29</v>
      </c>
      <c r="C19" s="62"/>
      <c r="D19" s="63"/>
      <c r="E19" s="82"/>
      <c r="F19" s="83"/>
      <c r="G19" s="82"/>
      <c r="H19" s="83"/>
      <c r="I19" s="82">
        <f>SUMIF(F49:F61,A19,I49:I61)</f>
        <v>0</v>
      </c>
      <c r="J19" s="84"/>
    </row>
    <row r="20" spans="1:10" ht="23.25" customHeight="1" x14ac:dyDescent="0.2">
      <c r="A20" s="195" t="s">
        <v>79</v>
      </c>
      <c r="B20" s="38" t="s">
        <v>30</v>
      </c>
      <c r="C20" s="62"/>
      <c r="D20" s="63"/>
      <c r="E20" s="82"/>
      <c r="F20" s="83"/>
      <c r="G20" s="82"/>
      <c r="H20" s="83"/>
      <c r="I20" s="82">
        <f>SUMIF(F49:F61,A20,I49:I61)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48</v>
      </c>
      <c r="C39" s="146"/>
      <c r="D39" s="146"/>
      <c r="E39" s="146"/>
      <c r="F39" s="147">
        <f>'01 2025069 Pol'!AE309</f>
        <v>0</v>
      </c>
      <c r="G39" s="148">
        <f>'01 2025069 Pol'!AF309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1" t="s">
        <v>43</v>
      </c>
      <c r="C40" s="152" t="s">
        <v>44</v>
      </c>
      <c r="D40" s="152"/>
      <c r="E40" s="152"/>
      <c r="F40" s="153">
        <f>'01 2025069 Pol'!AE309</f>
        <v>0</v>
      </c>
      <c r="G40" s="154">
        <f>'01 2025069 Pol'!AF309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6" t="s">
        <v>41</v>
      </c>
      <c r="C41" s="146" t="s">
        <v>42</v>
      </c>
      <c r="D41" s="146"/>
      <c r="E41" s="146"/>
      <c r="F41" s="157">
        <f>'01 2025069 Pol'!AE309</f>
        <v>0</v>
      </c>
      <c r="G41" s="149">
        <f>'01 2025069 Pol'!AF309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5"/>
      <c r="B42" s="158" t="s">
        <v>49</v>
      </c>
      <c r="C42" s="159"/>
      <c r="D42" s="159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2">
        <f>SUMIF(A39:A41,"=1",I39:I41)</f>
        <v>0</v>
      </c>
      <c r="J42" s="163">
        <f>SUMIF(A39:A41,"=1",J39:J41)</f>
        <v>0</v>
      </c>
    </row>
    <row r="46" spans="1:10" ht="15.75" x14ac:dyDescent="0.25">
      <c r="B46" s="174" t="s">
        <v>51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52</v>
      </c>
      <c r="G48" s="181"/>
      <c r="H48" s="181"/>
      <c r="I48" s="181" t="s">
        <v>31</v>
      </c>
      <c r="J48" s="181" t="s">
        <v>0</v>
      </c>
    </row>
    <row r="49" spans="1:10" ht="36.75" customHeight="1" x14ac:dyDescent="0.2">
      <c r="A49" s="177"/>
      <c r="B49" s="182" t="s">
        <v>53</v>
      </c>
      <c r="C49" s="183" t="s">
        <v>54</v>
      </c>
      <c r="D49" s="184"/>
      <c r="E49" s="184"/>
      <c r="F49" s="191" t="s">
        <v>26</v>
      </c>
      <c r="G49" s="192"/>
      <c r="H49" s="192"/>
      <c r="I49" s="192">
        <f>'01 2025069 Pol'!G8</f>
        <v>0</v>
      </c>
      <c r="J49" s="188" t="str">
        <f>IF(I62=0,"",I49/I62*100)</f>
        <v/>
      </c>
    </row>
    <row r="50" spans="1:10" ht="36.75" customHeight="1" x14ac:dyDescent="0.2">
      <c r="A50" s="177"/>
      <c r="B50" s="182" t="s">
        <v>55</v>
      </c>
      <c r="C50" s="183" t="s">
        <v>56</v>
      </c>
      <c r="D50" s="184"/>
      <c r="E50" s="184"/>
      <c r="F50" s="191" t="s">
        <v>26</v>
      </c>
      <c r="G50" s="192"/>
      <c r="H50" s="192"/>
      <c r="I50" s="192">
        <f>'01 2025069 Pol'!G15</f>
        <v>0</v>
      </c>
      <c r="J50" s="188" t="str">
        <f>IF(I62=0,"",I50/I62*100)</f>
        <v/>
      </c>
    </row>
    <row r="51" spans="1:10" ht="36.75" customHeight="1" x14ac:dyDescent="0.2">
      <c r="A51" s="177"/>
      <c r="B51" s="182" t="s">
        <v>57</v>
      </c>
      <c r="C51" s="183" t="s">
        <v>58</v>
      </c>
      <c r="D51" s="184"/>
      <c r="E51" s="184"/>
      <c r="F51" s="191" t="s">
        <v>26</v>
      </c>
      <c r="G51" s="192"/>
      <c r="H51" s="192"/>
      <c r="I51" s="192">
        <f>'01 2025069 Pol'!G22</f>
        <v>0</v>
      </c>
      <c r="J51" s="188" t="str">
        <f>IF(I62=0,"",I51/I62*100)</f>
        <v/>
      </c>
    </row>
    <row r="52" spans="1:10" ht="36.75" customHeight="1" x14ac:dyDescent="0.2">
      <c r="A52" s="177"/>
      <c r="B52" s="182" t="s">
        <v>59</v>
      </c>
      <c r="C52" s="183" t="s">
        <v>60</v>
      </c>
      <c r="D52" s="184"/>
      <c r="E52" s="184"/>
      <c r="F52" s="191" t="s">
        <v>26</v>
      </c>
      <c r="G52" s="192"/>
      <c r="H52" s="192"/>
      <c r="I52" s="192">
        <f>'01 2025069 Pol'!G38</f>
        <v>0</v>
      </c>
      <c r="J52" s="188" t="str">
        <f>IF(I62=0,"",I52/I62*100)</f>
        <v/>
      </c>
    </row>
    <row r="53" spans="1:10" ht="36.75" customHeight="1" x14ac:dyDescent="0.2">
      <c r="A53" s="177"/>
      <c r="B53" s="182" t="s">
        <v>61</v>
      </c>
      <c r="C53" s="183" t="s">
        <v>62</v>
      </c>
      <c r="D53" s="184"/>
      <c r="E53" s="184"/>
      <c r="F53" s="191" t="s">
        <v>26</v>
      </c>
      <c r="G53" s="192"/>
      <c r="H53" s="192"/>
      <c r="I53" s="192">
        <f>'01 2025069 Pol'!G53</f>
        <v>0</v>
      </c>
      <c r="J53" s="188" t="str">
        <f>IF(I62=0,"",I53/I62*100)</f>
        <v/>
      </c>
    </row>
    <row r="54" spans="1:10" ht="36.75" customHeight="1" x14ac:dyDescent="0.2">
      <c r="A54" s="177"/>
      <c r="B54" s="182" t="s">
        <v>63</v>
      </c>
      <c r="C54" s="183" t="s">
        <v>64</v>
      </c>
      <c r="D54" s="184"/>
      <c r="E54" s="184"/>
      <c r="F54" s="191" t="s">
        <v>26</v>
      </c>
      <c r="G54" s="192"/>
      <c r="H54" s="192"/>
      <c r="I54" s="192">
        <f>'01 2025069 Pol'!G56</f>
        <v>0</v>
      </c>
      <c r="J54" s="188" t="str">
        <f>IF(I62=0,"",I54/I62*100)</f>
        <v/>
      </c>
    </row>
    <row r="55" spans="1:10" ht="36.75" customHeight="1" x14ac:dyDescent="0.2">
      <c r="A55" s="177"/>
      <c r="B55" s="182" t="s">
        <v>65</v>
      </c>
      <c r="C55" s="183" t="s">
        <v>66</v>
      </c>
      <c r="D55" s="184"/>
      <c r="E55" s="184"/>
      <c r="F55" s="191" t="s">
        <v>26</v>
      </c>
      <c r="G55" s="192"/>
      <c r="H55" s="192"/>
      <c r="I55" s="192">
        <f>'01 2025069 Pol'!G96</f>
        <v>0</v>
      </c>
      <c r="J55" s="188" t="str">
        <f>IF(I62=0,"",I55/I62*100)</f>
        <v/>
      </c>
    </row>
    <row r="56" spans="1:10" ht="36.75" customHeight="1" x14ac:dyDescent="0.2">
      <c r="A56" s="177"/>
      <c r="B56" s="182" t="s">
        <v>67</v>
      </c>
      <c r="C56" s="183" t="s">
        <v>68</v>
      </c>
      <c r="D56" s="184"/>
      <c r="E56" s="184"/>
      <c r="F56" s="191" t="s">
        <v>27</v>
      </c>
      <c r="G56" s="192"/>
      <c r="H56" s="192"/>
      <c r="I56" s="192">
        <f>'01 2025069 Pol'!G98</f>
        <v>0</v>
      </c>
      <c r="J56" s="188" t="str">
        <f>IF(I62=0,"",I56/I62*100)</f>
        <v/>
      </c>
    </row>
    <row r="57" spans="1:10" ht="36.75" customHeight="1" x14ac:dyDescent="0.2">
      <c r="A57" s="177"/>
      <c r="B57" s="182" t="s">
        <v>69</v>
      </c>
      <c r="C57" s="183" t="s">
        <v>70</v>
      </c>
      <c r="D57" s="184"/>
      <c r="E57" s="184"/>
      <c r="F57" s="191" t="s">
        <v>27</v>
      </c>
      <c r="G57" s="192"/>
      <c r="H57" s="192"/>
      <c r="I57" s="192">
        <f>'01 2025069 Pol'!G232</f>
        <v>0</v>
      </c>
      <c r="J57" s="188" t="str">
        <f>IF(I62=0,"",I57/I62*100)</f>
        <v/>
      </c>
    </row>
    <row r="58" spans="1:10" ht="36.75" customHeight="1" x14ac:dyDescent="0.2">
      <c r="A58" s="177"/>
      <c r="B58" s="182" t="s">
        <v>71</v>
      </c>
      <c r="C58" s="183" t="s">
        <v>72</v>
      </c>
      <c r="D58" s="184"/>
      <c r="E58" s="184"/>
      <c r="F58" s="191" t="s">
        <v>27</v>
      </c>
      <c r="G58" s="192"/>
      <c r="H58" s="192"/>
      <c r="I58" s="192">
        <f>'01 2025069 Pol'!G237</f>
        <v>0</v>
      </c>
      <c r="J58" s="188" t="str">
        <f>IF(I62=0,"",I58/I62*100)</f>
        <v/>
      </c>
    </row>
    <row r="59" spans="1:10" ht="36.75" customHeight="1" x14ac:dyDescent="0.2">
      <c r="A59" s="177"/>
      <c r="B59" s="182" t="s">
        <v>73</v>
      </c>
      <c r="C59" s="183" t="s">
        <v>74</v>
      </c>
      <c r="D59" s="184"/>
      <c r="E59" s="184"/>
      <c r="F59" s="191" t="s">
        <v>27</v>
      </c>
      <c r="G59" s="192"/>
      <c r="H59" s="192"/>
      <c r="I59" s="192">
        <f>'01 2025069 Pol'!G249</f>
        <v>0</v>
      </c>
      <c r="J59" s="188" t="str">
        <f>IF(I62=0,"",I59/I62*100)</f>
        <v/>
      </c>
    </row>
    <row r="60" spans="1:10" ht="36.75" customHeight="1" x14ac:dyDescent="0.2">
      <c r="A60" s="177"/>
      <c r="B60" s="182" t="s">
        <v>75</v>
      </c>
      <c r="C60" s="183" t="s">
        <v>76</v>
      </c>
      <c r="D60" s="184"/>
      <c r="E60" s="184"/>
      <c r="F60" s="191" t="s">
        <v>77</v>
      </c>
      <c r="G60" s="192"/>
      <c r="H60" s="192"/>
      <c r="I60" s="192">
        <f>'01 2025069 Pol'!G293</f>
        <v>0</v>
      </c>
      <c r="J60" s="188" t="str">
        <f>IF(I62=0,"",I60/I62*100)</f>
        <v/>
      </c>
    </row>
    <row r="61" spans="1:10" ht="36.75" customHeight="1" x14ac:dyDescent="0.2">
      <c r="A61" s="177"/>
      <c r="B61" s="182" t="s">
        <v>78</v>
      </c>
      <c r="C61" s="183" t="s">
        <v>29</v>
      </c>
      <c r="D61" s="184"/>
      <c r="E61" s="184"/>
      <c r="F61" s="191" t="s">
        <v>78</v>
      </c>
      <c r="G61" s="192"/>
      <c r="H61" s="192"/>
      <c r="I61" s="192">
        <f>'01 2025069 Pol'!G300</f>
        <v>0</v>
      </c>
      <c r="J61" s="188" t="str">
        <f>IF(I62=0,"",I61/I62*100)</f>
        <v/>
      </c>
    </row>
    <row r="62" spans="1:10" ht="25.5" customHeight="1" x14ac:dyDescent="0.2">
      <c r="A62" s="178"/>
      <c r="B62" s="185" t="s">
        <v>1</v>
      </c>
      <c r="C62" s="186"/>
      <c r="D62" s="187"/>
      <c r="E62" s="187"/>
      <c r="F62" s="193"/>
      <c r="G62" s="194"/>
      <c r="H62" s="194"/>
      <c r="I62" s="194">
        <f>SUM(I49:I61)</f>
        <v>0</v>
      </c>
      <c r="J62" s="189">
        <f>SUM(J49:J61)</f>
        <v>0</v>
      </c>
    </row>
    <row r="63" spans="1:10" x14ac:dyDescent="0.2">
      <c r="F63" s="134"/>
      <c r="G63" s="134"/>
      <c r="H63" s="134"/>
      <c r="I63" s="134"/>
      <c r="J63" s="190"/>
    </row>
    <row r="64" spans="1:10" x14ac:dyDescent="0.2">
      <c r="F64" s="134"/>
      <c r="G64" s="134"/>
      <c r="H64" s="134"/>
      <c r="I64" s="134"/>
      <c r="J64" s="190"/>
    </row>
    <row r="65" spans="6:10" x14ac:dyDescent="0.2">
      <c r="F65" s="134"/>
      <c r="G65" s="134"/>
      <c r="H65" s="134"/>
      <c r="I65" s="134"/>
      <c r="J65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66372-4088-4B31-8F80-F7BD0D96DD7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80</v>
      </c>
    </row>
    <row r="2" spans="1:60" ht="24.95" customHeight="1" x14ac:dyDescent="0.2">
      <c r="A2" s="197" t="s">
        <v>8</v>
      </c>
      <c r="B2" s="49" t="s">
        <v>41</v>
      </c>
      <c r="C2" s="200" t="s">
        <v>47</v>
      </c>
      <c r="D2" s="198"/>
      <c r="E2" s="198"/>
      <c r="F2" s="198"/>
      <c r="G2" s="199"/>
      <c r="AG2" t="s">
        <v>81</v>
      </c>
    </row>
    <row r="3" spans="1:60" ht="24.95" customHeight="1" x14ac:dyDescent="0.2">
      <c r="A3" s="197" t="s">
        <v>9</v>
      </c>
      <c r="B3" s="49" t="s">
        <v>43</v>
      </c>
      <c r="C3" s="200" t="s">
        <v>44</v>
      </c>
      <c r="D3" s="198"/>
      <c r="E3" s="198"/>
      <c r="F3" s="198"/>
      <c r="G3" s="199"/>
      <c r="AC3" s="175" t="s">
        <v>81</v>
      </c>
      <c r="AG3" t="s">
        <v>82</v>
      </c>
    </row>
    <row r="4" spans="1:60" ht="24.95" customHeight="1" x14ac:dyDescent="0.2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83</v>
      </c>
    </row>
    <row r="5" spans="1:60" x14ac:dyDescent="0.2">
      <c r="D5" s="10"/>
    </row>
    <row r="6" spans="1:60" ht="38.25" x14ac:dyDescent="0.2">
      <c r="A6" s="207" t="s">
        <v>84</v>
      </c>
      <c r="B6" s="209" t="s">
        <v>85</v>
      </c>
      <c r="C6" s="209" t="s">
        <v>86</v>
      </c>
      <c r="D6" s="208" t="s">
        <v>87</v>
      </c>
      <c r="E6" s="207" t="s">
        <v>88</v>
      </c>
      <c r="F6" s="206" t="s">
        <v>89</v>
      </c>
      <c r="G6" s="207" t="s">
        <v>31</v>
      </c>
      <c r="H6" s="210" t="s">
        <v>32</v>
      </c>
      <c r="I6" s="210" t="s">
        <v>90</v>
      </c>
      <c r="J6" s="210" t="s">
        <v>33</v>
      </c>
      <c r="K6" s="210" t="s">
        <v>91</v>
      </c>
      <c r="L6" s="210" t="s">
        <v>92</v>
      </c>
      <c r="M6" s="210" t="s">
        <v>93</v>
      </c>
      <c r="N6" s="210" t="s">
        <v>94</v>
      </c>
      <c r="O6" s="210" t="s">
        <v>95</v>
      </c>
      <c r="P6" s="210" t="s">
        <v>96</v>
      </c>
      <c r="Q6" s="210" t="s">
        <v>97</v>
      </c>
      <c r="R6" s="210" t="s">
        <v>98</v>
      </c>
      <c r="S6" s="210" t="s">
        <v>99</v>
      </c>
      <c r="T6" s="210" t="s">
        <v>100</v>
      </c>
      <c r="U6" s="210" t="s">
        <v>101</v>
      </c>
      <c r="V6" s="210" t="s">
        <v>102</v>
      </c>
      <c r="W6" s="210" t="s">
        <v>103</v>
      </c>
      <c r="X6" s="210" t="s">
        <v>104</v>
      </c>
      <c r="Y6" s="210" t="s">
        <v>105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37" t="s">
        <v>106</v>
      </c>
      <c r="B8" s="238" t="s">
        <v>53</v>
      </c>
      <c r="C8" s="261" t="s">
        <v>54</v>
      </c>
      <c r="D8" s="239"/>
      <c r="E8" s="240"/>
      <c r="F8" s="241"/>
      <c r="G8" s="241">
        <f>SUMIF(AG9:AG14,"&lt;&gt;NOR",G9:G14)</f>
        <v>0</v>
      </c>
      <c r="H8" s="241"/>
      <c r="I8" s="241">
        <f>SUM(I9:I14)</f>
        <v>0</v>
      </c>
      <c r="J8" s="241"/>
      <c r="K8" s="241">
        <f>SUM(K9:K14)</f>
        <v>0</v>
      </c>
      <c r="L8" s="241"/>
      <c r="M8" s="241">
        <f>SUM(M9:M14)</f>
        <v>0</v>
      </c>
      <c r="N8" s="240"/>
      <c r="O8" s="240">
        <f>SUM(O9:O14)</f>
        <v>0.59</v>
      </c>
      <c r="P8" s="240"/>
      <c r="Q8" s="240">
        <f>SUM(Q9:Q14)</f>
        <v>0</v>
      </c>
      <c r="R8" s="241"/>
      <c r="S8" s="241"/>
      <c r="T8" s="242"/>
      <c r="U8" s="236"/>
      <c r="V8" s="236">
        <f>SUM(V9:V14)</f>
        <v>2.14</v>
      </c>
      <c r="W8" s="236"/>
      <c r="X8" s="236"/>
      <c r="Y8" s="236"/>
      <c r="AG8" t="s">
        <v>107</v>
      </c>
    </row>
    <row r="9" spans="1:60" ht="22.5" outlineLevel="1" x14ac:dyDescent="0.2">
      <c r="A9" s="244">
        <v>1</v>
      </c>
      <c r="B9" s="245" t="s">
        <v>108</v>
      </c>
      <c r="C9" s="262" t="s">
        <v>109</v>
      </c>
      <c r="D9" s="246" t="s">
        <v>110</v>
      </c>
      <c r="E9" s="247">
        <v>2.1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0.27929999999999999</v>
      </c>
      <c r="O9" s="247">
        <f>ROUND(E9*N9,2)</f>
        <v>0.59</v>
      </c>
      <c r="P9" s="247">
        <v>0</v>
      </c>
      <c r="Q9" s="247">
        <f>ROUND(E9*P9,2)</f>
        <v>0</v>
      </c>
      <c r="R9" s="249"/>
      <c r="S9" s="249" t="s">
        <v>111</v>
      </c>
      <c r="T9" s="250" t="s">
        <v>111</v>
      </c>
      <c r="U9" s="231">
        <v>1.0209999999999999</v>
      </c>
      <c r="V9" s="231">
        <f>ROUND(E9*U9,2)</f>
        <v>2.14</v>
      </c>
      <c r="W9" s="231"/>
      <c r="X9" s="231" t="s">
        <v>112</v>
      </c>
      <c r="Y9" s="231" t="s">
        <v>113</v>
      </c>
      <c r="Z9" s="211"/>
      <c r="AA9" s="211"/>
      <c r="AB9" s="211"/>
      <c r="AC9" s="211"/>
      <c r="AD9" s="211"/>
      <c r="AE9" s="211"/>
      <c r="AF9" s="211"/>
      <c r="AG9" s="211" t="s">
        <v>114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28"/>
      <c r="B10" s="229"/>
      <c r="C10" s="263" t="s">
        <v>115</v>
      </c>
      <c r="D10" s="232"/>
      <c r="E10" s="233">
        <v>2.1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116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4">
        <v>2</v>
      </c>
      <c r="B11" s="245" t="s">
        <v>117</v>
      </c>
      <c r="C11" s="262" t="s">
        <v>118</v>
      </c>
      <c r="D11" s="246" t="s">
        <v>119</v>
      </c>
      <c r="E11" s="247">
        <v>9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9"/>
      <c r="S11" s="249" t="s">
        <v>120</v>
      </c>
      <c r="T11" s="250" t="s">
        <v>121</v>
      </c>
      <c r="U11" s="231">
        <v>0</v>
      </c>
      <c r="V11" s="231">
        <f>ROUND(E11*U11,2)</f>
        <v>0</v>
      </c>
      <c r="W11" s="231"/>
      <c r="X11" s="231" t="s">
        <v>112</v>
      </c>
      <c r="Y11" s="231" t="s">
        <v>113</v>
      </c>
      <c r="Z11" s="211"/>
      <c r="AA11" s="211"/>
      <c r="AB11" s="211"/>
      <c r="AC11" s="211"/>
      <c r="AD11" s="211"/>
      <c r="AE11" s="211"/>
      <c r="AF11" s="211"/>
      <c r="AG11" s="211" t="s">
        <v>114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">
      <c r="A12" s="228"/>
      <c r="B12" s="229"/>
      <c r="C12" s="263" t="s">
        <v>122</v>
      </c>
      <c r="D12" s="232"/>
      <c r="E12" s="233">
        <v>4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116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3" x14ac:dyDescent="0.2">
      <c r="A13" s="228"/>
      <c r="B13" s="229"/>
      <c r="C13" s="263" t="s">
        <v>123</v>
      </c>
      <c r="D13" s="232"/>
      <c r="E13" s="233">
        <v>1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31"/>
      <c r="Z13" s="211"/>
      <c r="AA13" s="211"/>
      <c r="AB13" s="211"/>
      <c r="AC13" s="211"/>
      <c r="AD13" s="211"/>
      <c r="AE13" s="211"/>
      <c r="AF13" s="211"/>
      <c r="AG13" s="211" t="s">
        <v>116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 x14ac:dyDescent="0.2">
      <c r="A14" s="228"/>
      <c r="B14" s="229"/>
      <c r="C14" s="263" t="s">
        <v>124</v>
      </c>
      <c r="D14" s="232"/>
      <c r="E14" s="233">
        <v>4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1"/>
      <c r="AA14" s="211"/>
      <c r="AB14" s="211"/>
      <c r="AC14" s="211"/>
      <c r="AD14" s="211"/>
      <c r="AE14" s="211"/>
      <c r="AF14" s="211"/>
      <c r="AG14" s="211" t="s">
        <v>116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37" t="s">
        <v>106</v>
      </c>
      <c r="B15" s="238" t="s">
        <v>55</v>
      </c>
      <c r="C15" s="261" t="s">
        <v>56</v>
      </c>
      <c r="D15" s="239"/>
      <c r="E15" s="240"/>
      <c r="F15" s="241"/>
      <c r="G15" s="241">
        <f>SUMIF(AG16:AG21,"&lt;&gt;NOR",G16:G21)</f>
        <v>0</v>
      </c>
      <c r="H15" s="241"/>
      <c r="I15" s="241">
        <f>SUM(I16:I21)</f>
        <v>0</v>
      </c>
      <c r="J15" s="241"/>
      <c r="K15" s="241">
        <f>SUM(K16:K21)</f>
        <v>0</v>
      </c>
      <c r="L15" s="241"/>
      <c r="M15" s="241">
        <f>SUM(M16:M21)</f>
        <v>0</v>
      </c>
      <c r="N15" s="240"/>
      <c r="O15" s="240">
        <f>SUM(O16:O21)</f>
        <v>0.32</v>
      </c>
      <c r="P15" s="240"/>
      <c r="Q15" s="240">
        <f>SUM(Q16:Q21)</f>
        <v>0</v>
      </c>
      <c r="R15" s="241"/>
      <c r="S15" s="241"/>
      <c r="T15" s="242"/>
      <c r="U15" s="236"/>
      <c r="V15" s="236">
        <f>SUM(V16:V21)</f>
        <v>5.88</v>
      </c>
      <c r="W15" s="236"/>
      <c r="X15" s="236"/>
      <c r="Y15" s="236"/>
      <c r="AG15" t="s">
        <v>107</v>
      </c>
    </row>
    <row r="16" spans="1:60" outlineLevel="1" x14ac:dyDescent="0.2">
      <c r="A16" s="244">
        <v>3</v>
      </c>
      <c r="B16" s="245" t="s">
        <v>125</v>
      </c>
      <c r="C16" s="262" t="s">
        <v>126</v>
      </c>
      <c r="D16" s="246" t="s">
        <v>110</v>
      </c>
      <c r="E16" s="247">
        <v>6.6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4.7660000000000001E-2</v>
      </c>
      <c r="O16" s="247">
        <f>ROUND(E16*N16,2)</f>
        <v>0.31</v>
      </c>
      <c r="P16" s="247">
        <v>0</v>
      </c>
      <c r="Q16" s="247">
        <f>ROUND(E16*P16,2)</f>
        <v>0</v>
      </c>
      <c r="R16" s="249"/>
      <c r="S16" s="249" t="s">
        <v>111</v>
      </c>
      <c r="T16" s="250" t="s">
        <v>111</v>
      </c>
      <c r="U16" s="231">
        <v>0.84</v>
      </c>
      <c r="V16" s="231">
        <f>ROUND(E16*U16,2)</f>
        <v>5.54</v>
      </c>
      <c r="W16" s="231"/>
      <c r="X16" s="231" t="s">
        <v>112</v>
      </c>
      <c r="Y16" s="231" t="s">
        <v>113</v>
      </c>
      <c r="Z16" s="211"/>
      <c r="AA16" s="211"/>
      <c r="AB16" s="211"/>
      <c r="AC16" s="211"/>
      <c r="AD16" s="211"/>
      <c r="AE16" s="211"/>
      <c r="AF16" s="211"/>
      <c r="AG16" s="211" t="s">
        <v>114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28"/>
      <c r="B17" s="229"/>
      <c r="C17" s="263" t="s">
        <v>127</v>
      </c>
      <c r="D17" s="232"/>
      <c r="E17" s="233">
        <v>4.2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116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3" x14ac:dyDescent="0.2">
      <c r="A18" s="228"/>
      <c r="B18" s="229"/>
      <c r="C18" s="263" t="s">
        <v>128</v>
      </c>
      <c r="D18" s="232"/>
      <c r="E18" s="233">
        <v>1.4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1"/>
      <c r="AA18" s="211"/>
      <c r="AB18" s="211"/>
      <c r="AC18" s="211"/>
      <c r="AD18" s="211"/>
      <c r="AE18" s="211"/>
      <c r="AF18" s="211"/>
      <c r="AG18" s="211" t="s">
        <v>116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3" x14ac:dyDescent="0.2">
      <c r="A19" s="228"/>
      <c r="B19" s="229"/>
      <c r="C19" s="263" t="s">
        <v>129</v>
      </c>
      <c r="D19" s="232"/>
      <c r="E19" s="233">
        <v>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1"/>
      <c r="AA19" s="211"/>
      <c r="AB19" s="211"/>
      <c r="AC19" s="211"/>
      <c r="AD19" s="211"/>
      <c r="AE19" s="211"/>
      <c r="AF19" s="211"/>
      <c r="AG19" s="211" t="s">
        <v>116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4">
        <v>4</v>
      </c>
      <c r="B20" s="245" t="s">
        <v>130</v>
      </c>
      <c r="C20" s="262" t="s">
        <v>131</v>
      </c>
      <c r="D20" s="246" t="s">
        <v>110</v>
      </c>
      <c r="E20" s="247">
        <v>1.4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7">
        <v>6.0699999999999999E-3</v>
      </c>
      <c r="O20" s="247">
        <f>ROUND(E20*N20,2)</f>
        <v>0.01</v>
      </c>
      <c r="P20" s="247">
        <v>0</v>
      </c>
      <c r="Q20" s="247">
        <f>ROUND(E20*P20,2)</f>
        <v>0</v>
      </c>
      <c r="R20" s="249"/>
      <c r="S20" s="249" t="s">
        <v>111</v>
      </c>
      <c r="T20" s="250" t="s">
        <v>111</v>
      </c>
      <c r="U20" s="231">
        <v>0.24</v>
      </c>
      <c r="V20" s="231">
        <f>ROUND(E20*U20,2)</f>
        <v>0.34</v>
      </c>
      <c r="W20" s="231"/>
      <c r="X20" s="231" t="s">
        <v>112</v>
      </c>
      <c r="Y20" s="231" t="s">
        <v>113</v>
      </c>
      <c r="Z20" s="211"/>
      <c r="AA20" s="211"/>
      <c r="AB20" s="211"/>
      <c r="AC20" s="211"/>
      <c r="AD20" s="211"/>
      <c r="AE20" s="211"/>
      <c r="AF20" s="211"/>
      <c r="AG20" s="211" t="s">
        <v>114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28"/>
      <c r="B21" s="229"/>
      <c r="C21" s="263" t="s">
        <v>128</v>
      </c>
      <c r="D21" s="232"/>
      <c r="E21" s="233">
        <v>1.4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1"/>
      <c r="AA21" s="211"/>
      <c r="AB21" s="211"/>
      <c r="AC21" s="211"/>
      <c r="AD21" s="211"/>
      <c r="AE21" s="211"/>
      <c r="AF21" s="211"/>
      <c r="AG21" s="211" t="s">
        <v>116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37" t="s">
        <v>106</v>
      </c>
      <c r="B22" s="238" t="s">
        <v>57</v>
      </c>
      <c r="C22" s="261" t="s">
        <v>58</v>
      </c>
      <c r="D22" s="239"/>
      <c r="E22" s="240"/>
      <c r="F22" s="241"/>
      <c r="G22" s="241">
        <f>SUMIF(AG23:AG37,"&lt;&gt;NOR",G23:G37)</f>
        <v>0</v>
      </c>
      <c r="H22" s="241"/>
      <c r="I22" s="241">
        <f>SUM(I23:I37)</f>
        <v>0</v>
      </c>
      <c r="J22" s="241"/>
      <c r="K22" s="241">
        <f>SUM(K23:K37)</f>
        <v>0</v>
      </c>
      <c r="L22" s="241"/>
      <c r="M22" s="241">
        <f>SUM(M23:M37)</f>
        <v>0</v>
      </c>
      <c r="N22" s="240"/>
      <c r="O22" s="240">
        <f>SUM(O23:O37)</f>
        <v>2.6899999999999995</v>
      </c>
      <c r="P22" s="240"/>
      <c r="Q22" s="240">
        <f>SUM(Q23:Q37)</f>
        <v>0</v>
      </c>
      <c r="R22" s="241"/>
      <c r="S22" s="241"/>
      <c r="T22" s="242"/>
      <c r="U22" s="236"/>
      <c r="V22" s="236">
        <f>SUM(V23:V37)</f>
        <v>19.7</v>
      </c>
      <c r="W22" s="236"/>
      <c r="X22" s="236"/>
      <c r="Y22" s="236"/>
      <c r="AG22" t="s">
        <v>107</v>
      </c>
    </row>
    <row r="23" spans="1:60" outlineLevel="1" x14ac:dyDescent="0.2">
      <c r="A23" s="244">
        <v>5</v>
      </c>
      <c r="B23" s="245" t="s">
        <v>132</v>
      </c>
      <c r="C23" s="262" t="s">
        <v>133</v>
      </c>
      <c r="D23" s="246" t="s">
        <v>110</v>
      </c>
      <c r="E23" s="247">
        <v>27.699200000000001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9"/>
      <c r="S23" s="249" t="s">
        <v>111</v>
      </c>
      <c r="T23" s="250" t="s">
        <v>111</v>
      </c>
      <c r="U23" s="231">
        <v>9.0999999999999998E-2</v>
      </c>
      <c r="V23" s="231">
        <f>ROUND(E23*U23,2)</f>
        <v>2.52</v>
      </c>
      <c r="W23" s="231"/>
      <c r="X23" s="231" t="s">
        <v>112</v>
      </c>
      <c r="Y23" s="231" t="s">
        <v>113</v>
      </c>
      <c r="Z23" s="211"/>
      <c r="AA23" s="211"/>
      <c r="AB23" s="211"/>
      <c r="AC23" s="211"/>
      <c r="AD23" s="211"/>
      <c r="AE23" s="211"/>
      <c r="AF23" s="211"/>
      <c r="AG23" s="211" t="s">
        <v>114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28"/>
      <c r="B24" s="229"/>
      <c r="C24" s="263" t="s">
        <v>134</v>
      </c>
      <c r="D24" s="232"/>
      <c r="E24" s="233">
        <v>27.699200000000001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116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4">
        <v>6</v>
      </c>
      <c r="B25" s="245" t="s">
        <v>135</v>
      </c>
      <c r="C25" s="262" t="s">
        <v>136</v>
      </c>
      <c r="D25" s="246" t="s">
        <v>137</v>
      </c>
      <c r="E25" s="247">
        <v>0.58764000000000005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7">
        <v>1.2</v>
      </c>
      <c r="O25" s="247">
        <f>ROUND(E25*N25,2)</f>
        <v>0.71</v>
      </c>
      <c r="P25" s="247">
        <v>0</v>
      </c>
      <c r="Q25" s="247">
        <f>ROUND(E25*P25,2)</f>
        <v>0</v>
      </c>
      <c r="R25" s="249"/>
      <c r="S25" s="249" t="s">
        <v>111</v>
      </c>
      <c r="T25" s="250" t="s">
        <v>111</v>
      </c>
      <c r="U25" s="231">
        <v>1.6</v>
      </c>
      <c r="V25" s="231">
        <f>ROUND(E25*U25,2)</f>
        <v>0.94</v>
      </c>
      <c r="W25" s="231"/>
      <c r="X25" s="231" t="s">
        <v>112</v>
      </c>
      <c r="Y25" s="231" t="s">
        <v>113</v>
      </c>
      <c r="Z25" s="211"/>
      <c r="AA25" s="211"/>
      <c r="AB25" s="211"/>
      <c r="AC25" s="211"/>
      <c r="AD25" s="211"/>
      <c r="AE25" s="211"/>
      <c r="AF25" s="211"/>
      <c r="AG25" s="211" t="s">
        <v>114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">
      <c r="A26" s="228"/>
      <c r="B26" s="229"/>
      <c r="C26" s="263" t="s">
        <v>138</v>
      </c>
      <c r="D26" s="232"/>
      <c r="E26" s="233"/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1"/>
      <c r="AA26" s="211"/>
      <c r="AB26" s="211"/>
      <c r="AC26" s="211"/>
      <c r="AD26" s="211"/>
      <c r="AE26" s="211"/>
      <c r="AF26" s="211"/>
      <c r="AG26" s="211" t="s">
        <v>116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">
      <c r="A27" s="228"/>
      <c r="B27" s="229"/>
      <c r="C27" s="263" t="s">
        <v>139</v>
      </c>
      <c r="D27" s="232"/>
      <c r="E27" s="233">
        <v>0.58764000000000005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1"/>
      <c r="AA27" s="211"/>
      <c r="AB27" s="211"/>
      <c r="AC27" s="211"/>
      <c r="AD27" s="211"/>
      <c r="AE27" s="211"/>
      <c r="AF27" s="211"/>
      <c r="AG27" s="211" t="s">
        <v>116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4">
        <v>7</v>
      </c>
      <c r="B28" s="245" t="s">
        <v>140</v>
      </c>
      <c r="C28" s="262" t="s">
        <v>141</v>
      </c>
      <c r="D28" s="246" t="s">
        <v>137</v>
      </c>
      <c r="E28" s="247">
        <v>8.1712600000000002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7">
        <v>0.2</v>
      </c>
      <c r="O28" s="247">
        <f>ROUND(E28*N28,2)</f>
        <v>1.63</v>
      </c>
      <c r="P28" s="247">
        <v>0</v>
      </c>
      <c r="Q28" s="247">
        <f>ROUND(E28*P28,2)</f>
        <v>0</v>
      </c>
      <c r="R28" s="249"/>
      <c r="S28" s="249" t="s">
        <v>111</v>
      </c>
      <c r="T28" s="250" t="s">
        <v>121</v>
      </c>
      <c r="U28" s="231">
        <v>1.8360000000000001</v>
      </c>
      <c r="V28" s="231">
        <f>ROUND(E28*U28,2)</f>
        <v>15</v>
      </c>
      <c r="W28" s="231"/>
      <c r="X28" s="231" t="s">
        <v>112</v>
      </c>
      <c r="Y28" s="231" t="s">
        <v>113</v>
      </c>
      <c r="Z28" s="211"/>
      <c r="AA28" s="211"/>
      <c r="AB28" s="211"/>
      <c r="AC28" s="211"/>
      <c r="AD28" s="211"/>
      <c r="AE28" s="211"/>
      <c r="AF28" s="211"/>
      <c r="AG28" s="211" t="s">
        <v>114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2" x14ac:dyDescent="0.2">
      <c r="A29" s="228"/>
      <c r="B29" s="229"/>
      <c r="C29" s="263" t="s">
        <v>142</v>
      </c>
      <c r="D29" s="232"/>
      <c r="E29" s="233"/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1"/>
      <c r="AA29" s="211"/>
      <c r="AB29" s="211"/>
      <c r="AC29" s="211"/>
      <c r="AD29" s="211"/>
      <c r="AE29" s="211"/>
      <c r="AF29" s="211"/>
      <c r="AG29" s="211" t="s">
        <v>116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3" x14ac:dyDescent="0.2">
      <c r="A30" s="228"/>
      <c r="B30" s="229"/>
      <c r="C30" s="263" t="s">
        <v>143</v>
      </c>
      <c r="D30" s="232"/>
      <c r="E30" s="233">
        <v>8.1712600000000002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1"/>
      <c r="AA30" s="211"/>
      <c r="AB30" s="211"/>
      <c r="AC30" s="211"/>
      <c r="AD30" s="211"/>
      <c r="AE30" s="211"/>
      <c r="AF30" s="211"/>
      <c r="AG30" s="211" t="s">
        <v>116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4">
        <v>8</v>
      </c>
      <c r="B31" s="245" t="s">
        <v>144</v>
      </c>
      <c r="C31" s="262" t="s">
        <v>145</v>
      </c>
      <c r="D31" s="246" t="s">
        <v>110</v>
      </c>
      <c r="E31" s="247">
        <v>1.992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7">
        <v>0.16847999999999999</v>
      </c>
      <c r="O31" s="247">
        <f>ROUND(E31*N31,2)</f>
        <v>0.34</v>
      </c>
      <c r="P31" s="247">
        <v>0</v>
      </c>
      <c r="Q31" s="247">
        <f>ROUND(E31*P31,2)</f>
        <v>0</v>
      </c>
      <c r="R31" s="249"/>
      <c r="S31" s="249" t="s">
        <v>111</v>
      </c>
      <c r="T31" s="250" t="s">
        <v>111</v>
      </c>
      <c r="U31" s="231">
        <v>0.62</v>
      </c>
      <c r="V31" s="231">
        <f>ROUND(E31*U31,2)</f>
        <v>1.24</v>
      </c>
      <c r="W31" s="231"/>
      <c r="X31" s="231" t="s">
        <v>112</v>
      </c>
      <c r="Y31" s="231" t="s">
        <v>113</v>
      </c>
      <c r="Z31" s="211"/>
      <c r="AA31" s="211"/>
      <c r="AB31" s="211"/>
      <c r="AC31" s="211"/>
      <c r="AD31" s="211"/>
      <c r="AE31" s="211"/>
      <c r="AF31" s="211"/>
      <c r="AG31" s="211" t="s">
        <v>114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28"/>
      <c r="B32" s="229"/>
      <c r="C32" s="263" t="s">
        <v>146</v>
      </c>
      <c r="D32" s="232"/>
      <c r="E32" s="233">
        <v>1.992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1"/>
      <c r="AA32" s="211"/>
      <c r="AB32" s="211"/>
      <c r="AC32" s="211"/>
      <c r="AD32" s="211"/>
      <c r="AE32" s="211"/>
      <c r="AF32" s="211"/>
      <c r="AG32" s="211" t="s">
        <v>116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4">
        <v>9</v>
      </c>
      <c r="B33" s="245" t="s">
        <v>147</v>
      </c>
      <c r="C33" s="262" t="s">
        <v>148</v>
      </c>
      <c r="D33" s="246" t="s">
        <v>149</v>
      </c>
      <c r="E33" s="247">
        <v>2.60826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9"/>
      <c r="S33" s="249" t="s">
        <v>120</v>
      </c>
      <c r="T33" s="250" t="s">
        <v>121</v>
      </c>
      <c r="U33" s="231">
        <v>0</v>
      </c>
      <c r="V33" s="231">
        <f>ROUND(E33*U33,2)</f>
        <v>0</v>
      </c>
      <c r="W33" s="231"/>
      <c r="X33" s="231" t="s">
        <v>112</v>
      </c>
      <c r="Y33" s="231" t="s">
        <v>113</v>
      </c>
      <c r="Z33" s="211"/>
      <c r="AA33" s="211"/>
      <c r="AB33" s="211"/>
      <c r="AC33" s="211"/>
      <c r="AD33" s="211"/>
      <c r="AE33" s="211"/>
      <c r="AF33" s="211"/>
      <c r="AG33" s="211" t="s">
        <v>114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28"/>
      <c r="B34" s="229"/>
      <c r="C34" s="263" t="s">
        <v>150</v>
      </c>
      <c r="D34" s="232"/>
      <c r="E34" s="233"/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1"/>
      <c r="AA34" s="211"/>
      <c r="AB34" s="211"/>
      <c r="AC34" s="211"/>
      <c r="AD34" s="211"/>
      <c r="AE34" s="211"/>
      <c r="AF34" s="211"/>
      <c r="AG34" s="211" t="s">
        <v>116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3" x14ac:dyDescent="0.2">
      <c r="A35" s="228"/>
      <c r="B35" s="229"/>
      <c r="C35" s="263" t="s">
        <v>151</v>
      </c>
      <c r="D35" s="232"/>
      <c r="E35" s="233">
        <v>2.60826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1"/>
      <c r="AA35" s="211"/>
      <c r="AB35" s="211"/>
      <c r="AC35" s="211"/>
      <c r="AD35" s="211"/>
      <c r="AE35" s="211"/>
      <c r="AF35" s="211"/>
      <c r="AG35" s="211" t="s">
        <v>116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4">
        <v>10</v>
      </c>
      <c r="B36" s="245" t="s">
        <v>152</v>
      </c>
      <c r="C36" s="262" t="s">
        <v>153</v>
      </c>
      <c r="D36" s="246" t="s">
        <v>110</v>
      </c>
      <c r="E36" s="247">
        <v>31.85408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2.9999999999999997E-4</v>
      </c>
      <c r="O36" s="247">
        <f>ROUND(E36*N36,2)</f>
        <v>0.01</v>
      </c>
      <c r="P36" s="247">
        <v>0</v>
      </c>
      <c r="Q36" s="247">
        <f>ROUND(E36*P36,2)</f>
        <v>0</v>
      </c>
      <c r="R36" s="249" t="s">
        <v>154</v>
      </c>
      <c r="S36" s="249" t="s">
        <v>111</v>
      </c>
      <c r="T36" s="250" t="s">
        <v>111</v>
      </c>
      <c r="U36" s="231">
        <v>0</v>
      </c>
      <c r="V36" s="231">
        <f>ROUND(E36*U36,2)</f>
        <v>0</v>
      </c>
      <c r="W36" s="231"/>
      <c r="X36" s="231" t="s">
        <v>155</v>
      </c>
      <c r="Y36" s="231" t="s">
        <v>113</v>
      </c>
      <c r="Z36" s="211"/>
      <c r="AA36" s="211"/>
      <c r="AB36" s="211"/>
      <c r="AC36" s="211"/>
      <c r="AD36" s="211"/>
      <c r="AE36" s="211"/>
      <c r="AF36" s="211"/>
      <c r="AG36" s="211" t="s">
        <v>156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28"/>
      <c r="B37" s="229"/>
      <c r="C37" s="263" t="s">
        <v>157</v>
      </c>
      <c r="D37" s="232"/>
      <c r="E37" s="233">
        <v>31.85408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1"/>
      <c r="AA37" s="211"/>
      <c r="AB37" s="211"/>
      <c r="AC37" s="211"/>
      <c r="AD37" s="211"/>
      <c r="AE37" s="211"/>
      <c r="AF37" s="211"/>
      <c r="AG37" s="211" t="s">
        <v>116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37" t="s">
        <v>106</v>
      </c>
      <c r="B38" s="238" t="s">
        <v>59</v>
      </c>
      <c r="C38" s="261" t="s">
        <v>60</v>
      </c>
      <c r="D38" s="239"/>
      <c r="E38" s="240"/>
      <c r="F38" s="241"/>
      <c r="G38" s="241">
        <f>SUMIF(AG39:AG52,"&lt;&gt;NOR",G39:G52)</f>
        <v>0</v>
      </c>
      <c r="H38" s="241"/>
      <c r="I38" s="241">
        <f>SUM(I39:I52)</f>
        <v>0</v>
      </c>
      <c r="J38" s="241"/>
      <c r="K38" s="241">
        <f>SUM(K39:K52)</f>
        <v>0</v>
      </c>
      <c r="L38" s="241"/>
      <c r="M38" s="241">
        <f>SUM(M39:M52)</f>
        <v>0</v>
      </c>
      <c r="N38" s="240"/>
      <c r="O38" s="240">
        <f>SUM(O39:O52)</f>
        <v>0</v>
      </c>
      <c r="P38" s="240"/>
      <c r="Q38" s="240">
        <f>SUM(Q39:Q52)</f>
        <v>0</v>
      </c>
      <c r="R38" s="241"/>
      <c r="S38" s="241"/>
      <c r="T38" s="242"/>
      <c r="U38" s="236"/>
      <c r="V38" s="236">
        <f>SUM(V39:V52)</f>
        <v>58.8</v>
      </c>
      <c r="W38" s="236"/>
      <c r="X38" s="236"/>
      <c r="Y38" s="236"/>
      <c r="AG38" t="s">
        <v>107</v>
      </c>
    </row>
    <row r="39" spans="1:60" outlineLevel="1" x14ac:dyDescent="0.2">
      <c r="A39" s="244">
        <v>11</v>
      </c>
      <c r="B39" s="245" t="s">
        <v>158</v>
      </c>
      <c r="C39" s="262" t="s">
        <v>159</v>
      </c>
      <c r="D39" s="246" t="s">
        <v>110</v>
      </c>
      <c r="E39" s="247">
        <v>75.481999999999999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9"/>
      <c r="S39" s="249" t="s">
        <v>111</v>
      </c>
      <c r="T39" s="250" t="s">
        <v>121</v>
      </c>
      <c r="U39" s="231">
        <v>0.77900000000000003</v>
      </c>
      <c r="V39" s="231">
        <f>ROUND(E39*U39,2)</f>
        <v>58.8</v>
      </c>
      <c r="W39" s="231"/>
      <c r="X39" s="231" t="s">
        <v>112</v>
      </c>
      <c r="Y39" s="231" t="s">
        <v>113</v>
      </c>
      <c r="Z39" s="211"/>
      <c r="AA39" s="211"/>
      <c r="AB39" s="211"/>
      <c r="AC39" s="211"/>
      <c r="AD39" s="211"/>
      <c r="AE39" s="211"/>
      <c r="AF39" s="211"/>
      <c r="AG39" s="211" t="s">
        <v>114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2" x14ac:dyDescent="0.2">
      <c r="A40" s="228"/>
      <c r="B40" s="229"/>
      <c r="C40" s="263" t="s">
        <v>160</v>
      </c>
      <c r="D40" s="232"/>
      <c r="E40" s="233"/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1"/>
      <c r="AA40" s="211"/>
      <c r="AB40" s="211"/>
      <c r="AC40" s="211"/>
      <c r="AD40" s="211"/>
      <c r="AE40" s="211"/>
      <c r="AF40" s="211"/>
      <c r="AG40" s="211" t="s">
        <v>116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">
      <c r="A41" s="228"/>
      <c r="B41" s="229"/>
      <c r="C41" s="263" t="s">
        <v>161</v>
      </c>
      <c r="D41" s="232"/>
      <c r="E41" s="233"/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1"/>
      <c r="AA41" s="211"/>
      <c r="AB41" s="211"/>
      <c r="AC41" s="211"/>
      <c r="AD41" s="211"/>
      <c r="AE41" s="211"/>
      <c r="AF41" s="211"/>
      <c r="AG41" s="211" t="s">
        <v>116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3" x14ac:dyDescent="0.2">
      <c r="A42" s="228"/>
      <c r="B42" s="229"/>
      <c r="C42" s="263" t="s">
        <v>162</v>
      </c>
      <c r="D42" s="232"/>
      <c r="E42" s="233">
        <v>1.6559999999999999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1"/>
      <c r="AA42" s="211"/>
      <c r="AB42" s="211"/>
      <c r="AC42" s="211"/>
      <c r="AD42" s="211"/>
      <c r="AE42" s="211"/>
      <c r="AF42" s="211"/>
      <c r="AG42" s="211" t="s">
        <v>116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3" x14ac:dyDescent="0.2">
      <c r="A43" s="228"/>
      <c r="B43" s="229"/>
      <c r="C43" s="263" t="s">
        <v>163</v>
      </c>
      <c r="D43" s="232"/>
      <c r="E43" s="233">
        <v>1.8720000000000001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1"/>
      <c r="AA43" s="211"/>
      <c r="AB43" s="211"/>
      <c r="AC43" s="211"/>
      <c r="AD43" s="211"/>
      <c r="AE43" s="211"/>
      <c r="AF43" s="211"/>
      <c r="AG43" s="211" t="s">
        <v>116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3" x14ac:dyDescent="0.2">
      <c r="A44" s="228"/>
      <c r="B44" s="229"/>
      <c r="C44" s="263" t="s">
        <v>164</v>
      </c>
      <c r="D44" s="232"/>
      <c r="E44" s="233">
        <v>1.9079999999999999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1"/>
      <c r="AA44" s="211"/>
      <c r="AB44" s="211"/>
      <c r="AC44" s="211"/>
      <c r="AD44" s="211"/>
      <c r="AE44" s="211"/>
      <c r="AF44" s="211"/>
      <c r="AG44" s="211" t="s">
        <v>116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3" x14ac:dyDescent="0.2">
      <c r="A45" s="228"/>
      <c r="B45" s="229"/>
      <c r="C45" s="263" t="s">
        <v>165</v>
      </c>
      <c r="D45" s="232"/>
      <c r="E45" s="233">
        <v>1.764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31"/>
      <c r="Z45" s="211"/>
      <c r="AA45" s="211"/>
      <c r="AB45" s="211"/>
      <c r="AC45" s="211"/>
      <c r="AD45" s="211"/>
      <c r="AE45" s="211"/>
      <c r="AF45" s="211"/>
      <c r="AG45" s="211" t="s">
        <v>116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3" x14ac:dyDescent="0.2">
      <c r="A46" s="228"/>
      <c r="B46" s="229"/>
      <c r="C46" s="263" t="s">
        <v>166</v>
      </c>
      <c r="D46" s="232"/>
      <c r="E46" s="233"/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1"/>
      <c r="AA46" s="211"/>
      <c r="AB46" s="211"/>
      <c r="AC46" s="211"/>
      <c r="AD46" s="211"/>
      <c r="AE46" s="211"/>
      <c r="AF46" s="211"/>
      <c r="AG46" s="211" t="s">
        <v>116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">
      <c r="A47" s="228"/>
      <c r="B47" s="229"/>
      <c r="C47" s="263" t="s">
        <v>167</v>
      </c>
      <c r="D47" s="232"/>
      <c r="E47" s="233">
        <v>38.1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1"/>
      <c r="AA47" s="211"/>
      <c r="AB47" s="211"/>
      <c r="AC47" s="211"/>
      <c r="AD47" s="211"/>
      <c r="AE47" s="211"/>
      <c r="AF47" s="211"/>
      <c r="AG47" s="211" t="s">
        <v>116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">
      <c r="A48" s="228"/>
      <c r="B48" s="229"/>
      <c r="C48" s="263" t="s">
        <v>168</v>
      </c>
      <c r="D48" s="232"/>
      <c r="E48" s="233">
        <v>24.384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1"/>
      <c r="AA48" s="211"/>
      <c r="AB48" s="211"/>
      <c r="AC48" s="211"/>
      <c r="AD48" s="211"/>
      <c r="AE48" s="211"/>
      <c r="AF48" s="211"/>
      <c r="AG48" s="211" t="s">
        <v>116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3" x14ac:dyDescent="0.2">
      <c r="A49" s="228"/>
      <c r="B49" s="229"/>
      <c r="C49" s="263" t="s">
        <v>169</v>
      </c>
      <c r="D49" s="232"/>
      <c r="E49" s="233">
        <v>0.98799999999999999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1"/>
      <c r="AA49" s="211"/>
      <c r="AB49" s="211"/>
      <c r="AC49" s="211"/>
      <c r="AD49" s="211"/>
      <c r="AE49" s="211"/>
      <c r="AF49" s="211"/>
      <c r="AG49" s="211" t="s">
        <v>116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3" x14ac:dyDescent="0.2">
      <c r="A50" s="228"/>
      <c r="B50" s="229"/>
      <c r="C50" s="263" t="s">
        <v>170</v>
      </c>
      <c r="D50" s="232"/>
      <c r="E50" s="233">
        <v>1.768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1"/>
      <c r="AA50" s="211"/>
      <c r="AB50" s="211"/>
      <c r="AC50" s="211"/>
      <c r="AD50" s="211"/>
      <c r="AE50" s="211"/>
      <c r="AF50" s="211"/>
      <c r="AG50" s="211" t="s">
        <v>116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3" x14ac:dyDescent="0.2">
      <c r="A51" s="228"/>
      <c r="B51" s="229"/>
      <c r="C51" s="263" t="s">
        <v>171</v>
      </c>
      <c r="D51" s="232"/>
      <c r="E51" s="233">
        <v>1.3140000000000001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1"/>
      <c r="AA51" s="211"/>
      <c r="AB51" s="211"/>
      <c r="AC51" s="211"/>
      <c r="AD51" s="211"/>
      <c r="AE51" s="211"/>
      <c r="AF51" s="211"/>
      <c r="AG51" s="211" t="s">
        <v>116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3" x14ac:dyDescent="0.2">
      <c r="A52" s="228"/>
      <c r="B52" s="229"/>
      <c r="C52" s="263" t="s">
        <v>172</v>
      </c>
      <c r="D52" s="232"/>
      <c r="E52" s="233">
        <v>1.728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1"/>
      <c r="AA52" s="211"/>
      <c r="AB52" s="211"/>
      <c r="AC52" s="211"/>
      <c r="AD52" s="211"/>
      <c r="AE52" s="211"/>
      <c r="AF52" s="211"/>
      <c r="AG52" s="211" t="s">
        <v>116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5.5" x14ac:dyDescent="0.2">
      <c r="A53" s="237" t="s">
        <v>106</v>
      </c>
      <c r="B53" s="238" t="s">
        <v>61</v>
      </c>
      <c r="C53" s="261" t="s">
        <v>62</v>
      </c>
      <c r="D53" s="239"/>
      <c r="E53" s="240"/>
      <c r="F53" s="241"/>
      <c r="G53" s="241">
        <f>SUMIF(AG54:AG55,"&lt;&gt;NOR",G54:G55)</f>
        <v>0</v>
      </c>
      <c r="H53" s="241"/>
      <c r="I53" s="241">
        <f>SUM(I54:I55)</f>
        <v>0</v>
      </c>
      <c r="J53" s="241"/>
      <c r="K53" s="241">
        <f>SUM(K54:K55)</f>
        <v>0</v>
      </c>
      <c r="L53" s="241"/>
      <c r="M53" s="241">
        <f>SUM(M54:M55)</f>
        <v>0</v>
      </c>
      <c r="N53" s="240"/>
      <c r="O53" s="240">
        <f>SUM(O54:O55)</f>
        <v>0</v>
      </c>
      <c r="P53" s="240"/>
      <c r="Q53" s="240">
        <f>SUM(Q54:Q55)</f>
        <v>0</v>
      </c>
      <c r="R53" s="241"/>
      <c r="S53" s="241"/>
      <c r="T53" s="242"/>
      <c r="U53" s="236"/>
      <c r="V53" s="236">
        <f>SUM(V54:V55)</f>
        <v>0</v>
      </c>
      <c r="W53" s="236"/>
      <c r="X53" s="236"/>
      <c r="Y53" s="236"/>
      <c r="AG53" t="s">
        <v>107</v>
      </c>
    </row>
    <row r="54" spans="1:60" outlineLevel="1" x14ac:dyDescent="0.2">
      <c r="A54" s="251">
        <v>12</v>
      </c>
      <c r="B54" s="252" t="s">
        <v>173</v>
      </c>
      <c r="C54" s="264" t="s">
        <v>174</v>
      </c>
      <c r="D54" s="253" t="s">
        <v>175</v>
      </c>
      <c r="E54" s="254">
        <v>50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21</v>
      </c>
      <c r="M54" s="256">
        <f>G54*(1+L54/100)</f>
        <v>0</v>
      </c>
      <c r="N54" s="254">
        <v>0</v>
      </c>
      <c r="O54" s="254">
        <f>ROUND(E54*N54,2)</f>
        <v>0</v>
      </c>
      <c r="P54" s="254">
        <v>0</v>
      </c>
      <c r="Q54" s="254">
        <f>ROUND(E54*P54,2)</f>
        <v>0</v>
      </c>
      <c r="R54" s="256"/>
      <c r="S54" s="256" t="s">
        <v>120</v>
      </c>
      <c r="T54" s="257" t="s">
        <v>121</v>
      </c>
      <c r="U54" s="231">
        <v>0</v>
      </c>
      <c r="V54" s="231">
        <f>ROUND(E54*U54,2)</f>
        <v>0</v>
      </c>
      <c r="W54" s="231"/>
      <c r="X54" s="231" t="s">
        <v>112</v>
      </c>
      <c r="Y54" s="231" t="s">
        <v>113</v>
      </c>
      <c r="Z54" s="211"/>
      <c r="AA54" s="211"/>
      <c r="AB54" s="211"/>
      <c r="AC54" s="211"/>
      <c r="AD54" s="211"/>
      <c r="AE54" s="211"/>
      <c r="AF54" s="211"/>
      <c r="AG54" s="211" t="s">
        <v>114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51">
        <v>13</v>
      </c>
      <c r="B55" s="252" t="s">
        <v>176</v>
      </c>
      <c r="C55" s="264" t="s">
        <v>177</v>
      </c>
      <c r="D55" s="253" t="s">
        <v>178</v>
      </c>
      <c r="E55" s="254">
        <v>1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21</v>
      </c>
      <c r="M55" s="256">
        <f>G55*(1+L55/100)</f>
        <v>0</v>
      </c>
      <c r="N55" s="254">
        <v>0</v>
      </c>
      <c r="O55" s="254">
        <f>ROUND(E55*N55,2)</f>
        <v>0</v>
      </c>
      <c r="P55" s="254">
        <v>0</v>
      </c>
      <c r="Q55" s="254">
        <f>ROUND(E55*P55,2)</f>
        <v>0</v>
      </c>
      <c r="R55" s="256"/>
      <c r="S55" s="256" t="s">
        <v>120</v>
      </c>
      <c r="T55" s="257" t="s">
        <v>121</v>
      </c>
      <c r="U55" s="231">
        <v>0</v>
      </c>
      <c r="V55" s="231">
        <f>ROUND(E55*U55,2)</f>
        <v>0</v>
      </c>
      <c r="W55" s="231"/>
      <c r="X55" s="231" t="s">
        <v>112</v>
      </c>
      <c r="Y55" s="231" t="s">
        <v>113</v>
      </c>
      <c r="Z55" s="211"/>
      <c r="AA55" s="211"/>
      <c r="AB55" s="211"/>
      <c r="AC55" s="211"/>
      <c r="AD55" s="211"/>
      <c r="AE55" s="211"/>
      <c r="AF55" s="211"/>
      <c r="AG55" s="211" t="s">
        <v>114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37" t="s">
        <v>106</v>
      </c>
      <c r="B56" s="238" t="s">
        <v>63</v>
      </c>
      <c r="C56" s="261" t="s">
        <v>64</v>
      </c>
      <c r="D56" s="239"/>
      <c r="E56" s="240"/>
      <c r="F56" s="241"/>
      <c r="G56" s="241">
        <f>SUMIF(AG57:AG95,"&lt;&gt;NOR",G57:G95)</f>
        <v>0</v>
      </c>
      <c r="H56" s="241"/>
      <c r="I56" s="241">
        <f>SUM(I57:I95)</f>
        <v>0</v>
      </c>
      <c r="J56" s="241"/>
      <c r="K56" s="241">
        <f>SUM(K57:K95)</f>
        <v>0</v>
      </c>
      <c r="L56" s="241"/>
      <c r="M56" s="241">
        <f>SUM(M57:M95)</f>
        <v>0</v>
      </c>
      <c r="N56" s="240"/>
      <c r="O56" s="240">
        <f>SUM(O57:O95)</f>
        <v>0.19</v>
      </c>
      <c r="P56" s="240"/>
      <c r="Q56" s="240">
        <f>SUM(Q57:Q95)</f>
        <v>18.63</v>
      </c>
      <c r="R56" s="241"/>
      <c r="S56" s="241"/>
      <c r="T56" s="242"/>
      <c r="U56" s="236"/>
      <c r="V56" s="236">
        <f>SUM(V57:V95)</f>
        <v>52.82</v>
      </c>
      <c r="W56" s="236"/>
      <c r="X56" s="236"/>
      <c r="Y56" s="236"/>
      <c r="AG56" t="s">
        <v>107</v>
      </c>
    </row>
    <row r="57" spans="1:60" outlineLevel="1" x14ac:dyDescent="0.2">
      <c r="A57" s="244">
        <v>14</v>
      </c>
      <c r="B57" s="245" t="s">
        <v>179</v>
      </c>
      <c r="C57" s="262" t="s">
        <v>180</v>
      </c>
      <c r="D57" s="246" t="s">
        <v>110</v>
      </c>
      <c r="E57" s="247">
        <v>5.2662000000000004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6.7000000000000002E-4</v>
      </c>
      <c r="O57" s="247">
        <f>ROUND(E57*N57,2)</f>
        <v>0</v>
      </c>
      <c r="P57" s="247">
        <v>0.31900000000000001</v>
      </c>
      <c r="Q57" s="247">
        <f>ROUND(E57*P57,2)</f>
        <v>1.68</v>
      </c>
      <c r="R57" s="249"/>
      <c r="S57" s="249" t="s">
        <v>111</v>
      </c>
      <c r="T57" s="250" t="s">
        <v>111</v>
      </c>
      <c r="U57" s="231">
        <v>0.317</v>
      </c>
      <c r="V57" s="231">
        <f>ROUND(E57*U57,2)</f>
        <v>1.67</v>
      </c>
      <c r="W57" s="231"/>
      <c r="X57" s="231" t="s">
        <v>112</v>
      </c>
      <c r="Y57" s="231" t="s">
        <v>113</v>
      </c>
      <c r="Z57" s="211"/>
      <c r="AA57" s="211"/>
      <c r="AB57" s="211"/>
      <c r="AC57" s="211"/>
      <c r="AD57" s="211"/>
      <c r="AE57" s="211"/>
      <c r="AF57" s="211"/>
      <c r="AG57" s="211" t="s">
        <v>114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2" x14ac:dyDescent="0.2">
      <c r="A58" s="228"/>
      <c r="B58" s="229"/>
      <c r="C58" s="263" t="s">
        <v>181</v>
      </c>
      <c r="D58" s="232"/>
      <c r="E58" s="233">
        <v>5.2662000000000004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1"/>
      <c r="AA58" s="211"/>
      <c r="AB58" s="211"/>
      <c r="AC58" s="211"/>
      <c r="AD58" s="211"/>
      <c r="AE58" s="211"/>
      <c r="AF58" s="211"/>
      <c r="AG58" s="211" t="s">
        <v>116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4">
        <v>15</v>
      </c>
      <c r="B59" s="245" t="s">
        <v>182</v>
      </c>
      <c r="C59" s="262" t="s">
        <v>183</v>
      </c>
      <c r="D59" s="246" t="s">
        <v>137</v>
      </c>
      <c r="E59" s="247">
        <v>0.1206</v>
      </c>
      <c r="F59" s="248"/>
      <c r="G59" s="249">
        <f>ROUND(E59*F59,2)</f>
        <v>0</v>
      </c>
      <c r="H59" s="248"/>
      <c r="I59" s="249">
        <f>ROUND(E59*H59,2)</f>
        <v>0</v>
      </c>
      <c r="J59" s="248"/>
      <c r="K59" s="249">
        <f>ROUND(E59*J59,2)</f>
        <v>0</v>
      </c>
      <c r="L59" s="249">
        <v>21</v>
      </c>
      <c r="M59" s="249">
        <f>G59*(1+L59/100)</f>
        <v>0</v>
      </c>
      <c r="N59" s="247">
        <v>2.0100000000000001E-3</v>
      </c>
      <c r="O59" s="247">
        <f>ROUND(E59*N59,2)</f>
        <v>0</v>
      </c>
      <c r="P59" s="247">
        <v>1.8</v>
      </c>
      <c r="Q59" s="247">
        <f>ROUND(E59*P59,2)</f>
        <v>0.22</v>
      </c>
      <c r="R59" s="249"/>
      <c r="S59" s="249" t="s">
        <v>111</v>
      </c>
      <c r="T59" s="250" t="s">
        <v>111</v>
      </c>
      <c r="U59" s="231">
        <v>3.1179999999999999</v>
      </c>
      <c r="V59" s="231">
        <f>ROUND(E59*U59,2)</f>
        <v>0.38</v>
      </c>
      <c r="W59" s="231"/>
      <c r="X59" s="231" t="s">
        <v>112</v>
      </c>
      <c r="Y59" s="231" t="s">
        <v>113</v>
      </c>
      <c r="Z59" s="211"/>
      <c r="AA59" s="211"/>
      <c r="AB59" s="211"/>
      <c r="AC59" s="211"/>
      <c r="AD59" s="211"/>
      <c r="AE59" s="211"/>
      <c r="AF59" s="211"/>
      <c r="AG59" s="211" t="s">
        <v>114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2" x14ac:dyDescent="0.2">
      <c r="A60" s="228"/>
      <c r="B60" s="229"/>
      <c r="C60" s="265" t="s">
        <v>184</v>
      </c>
      <c r="D60" s="258"/>
      <c r="E60" s="258"/>
      <c r="F60" s="258"/>
      <c r="G60" s="258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1"/>
      <c r="AA60" s="211"/>
      <c r="AB60" s="211"/>
      <c r="AC60" s="211"/>
      <c r="AD60" s="211"/>
      <c r="AE60" s="211"/>
      <c r="AF60" s="211"/>
      <c r="AG60" s="211" t="s">
        <v>185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28"/>
      <c r="B61" s="229"/>
      <c r="C61" s="263" t="s">
        <v>186</v>
      </c>
      <c r="D61" s="232"/>
      <c r="E61" s="233">
        <v>0.1206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1"/>
      <c r="AA61" s="211"/>
      <c r="AB61" s="211"/>
      <c r="AC61" s="211"/>
      <c r="AD61" s="211"/>
      <c r="AE61" s="211"/>
      <c r="AF61" s="211"/>
      <c r="AG61" s="211" t="s">
        <v>116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4">
        <v>16</v>
      </c>
      <c r="B62" s="245" t="s">
        <v>187</v>
      </c>
      <c r="C62" s="262" t="s">
        <v>188</v>
      </c>
      <c r="D62" s="246" t="s">
        <v>137</v>
      </c>
      <c r="E62" s="247">
        <v>2.60826</v>
      </c>
      <c r="F62" s="248"/>
      <c r="G62" s="249">
        <f>ROUND(E62*F62,2)</f>
        <v>0</v>
      </c>
      <c r="H62" s="248"/>
      <c r="I62" s="249">
        <f>ROUND(E62*H62,2)</f>
        <v>0</v>
      </c>
      <c r="J62" s="248"/>
      <c r="K62" s="249">
        <f>ROUND(E62*J62,2)</f>
        <v>0</v>
      </c>
      <c r="L62" s="249">
        <v>21</v>
      </c>
      <c r="M62" s="249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9"/>
      <c r="S62" s="249" t="s">
        <v>111</v>
      </c>
      <c r="T62" s="250" t="s">
        <v>111</v>
      </c>
      <c r="U62" s="231">
        <v>4.2889999999999997</v>
      </c>
      <c r="V62" s="231">
        <f>ROUND(E62*U62,2)</f>
        <v>11.19</v>
      </c>
      <c r="W62" s="231"/>
      <c r="X62" s="231" t="s">
        <v>112</v>
      </c>
      <c r="Y62" s="231" t="s">
        <v>113</v>
      </c>
      <c r="Z62" s="211"/>
      <c r="AA62" s="211"/>
      <c r="AB62" s="211"/>
      <c r="AC62" s="211"/>
      <c r="AD62" s="211"/>
      <c r="AE62" s="211"/>
      <c r="AF62" s="211"/>
      <c r="AG62" s="211" t="s">
        <v>114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2" x14ac:dyDescent="0.2">
      <c r="A63" s="228"/>
      <c r="B63" s="229"/>
      <c r="C63" s="263" t="s">
        <v>150</v>
      </c>
      <c r="D63" s="232"/>
      <c r="E63" s="233"/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1"/>
      <c r="AA63" s="211"/>
      <c r="AB63" s="211"/>
      <c r="AC63" s="211"/>
      <c r="AD63" s="211"/>
      <c r="AE63" s="211"/>
      <c r="AF63" s="211"/>
      <c r="AG63" s="211" t="s">
        <v>116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3" x14ac:dyDescent="0.2">
      <c r="A64" s="228"/>
      <c r="B64" s="229"/>
      <c r="C64" s="263" t="s">
        <v>151</v>
      </c>
      <c r="D64" s="232"/>
      <c r="E64" s="233">
        <v>2.60826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1"/>
      <c r="AA64" s="211"/>
      <c r="AB64" s="211"/>
      <c r="AC64" s="211"/>
      <c r="AD64" s="211"/>
      <c r="AE64" s="211"/>
      <c r="AF64" s="211"/>
      <c r="AG64" s="211" t="s">
        <v>116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4">
        <v>17</v>
      </c>
      <c r="B65" s="245" t="s">
        <v>189</v>
      </c>
      <c r="C65" s="262" t="s">
        <v>190</v>
      </c>
      <c r="D65" s="246" t="s">
        <v>137</v>
      </c>
      <c r="E65" s="247">
        <v>0.61799999999999999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7">
        <v>0</v>
      </c>
      <c r="O65" s="247">
        <f>ROUND(E65*N65,2)</f>
        <v>0</v>
      </c>
      <c r="P65" s="247">
        <v>2.2000000000000002</v>
      </c>
      <c r="Q65" s="247">
        <f>ROUND(E65*P65,2)</f>
        <v>1.36</v>
      </c>
      <c r="R65" s="249"/>
      <c r="S65" s="249" t="s">
        <v>111</v>
      </c>
      <c r="T65" s="250" t="s">
        <v>111</v>
      </c>
      <c r="U65" s="231">
        <v>10.88</v>
      </c>
      <c r="V65" s="231">
        <f>ROUND(E65*U65,2)</f>
        <v>6.72</v>
      </c>
      <c r="W65" s="231"/>
      <c r="X65" s="231" t="s">
        <v>112</v>
      </c>
      <c r="Y65" s="231" t="s">
        <v>113</v>
      </c>
      <c r="Z65" s="211"/>
      <c r="AA65" s="211"/>
      <c r="AB65" s="211"/>
      <c r="AC65" s="211"/>
      <c r="AD65" s="211"/>
      <c r="AE65" s="211"/>
      <c r="AF65" s="211"/>
      <c r="AG65" s="211" t="s">
        <v>114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28"/>
      <c r="B66" s="229"/>
      <c r="C66" s="263" t="s">
        <v>191</v>
      </c>
      <c r="D66" s="232"/>
      <c r="E66" s="233"/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1"/>
      <c r="AA66" s="211"/>
      <c r="AB66" s="211"/>
      <c r="AC66" s="211"/>
      <c r="AD66" s="211"/>
      <c r="AE66" s="211"/>
      <c r="AF66" s="211"/>
      <c r="AG66" s="211" t="s">
        <v>116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3" x14ac:dyDescent="0.2">
      <c r="A67" s="228"/>
      <c r="B67" s="229"/>
      <c r="C67" s="263" t="s">
        <v>192</v>
      </c>
      <c r="D67" s="232"/>
      <c r="E67" s="233">
        <v>0.13585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1"/>
      <c r="AA67" s="211"/>
      <c r="AB67" s="211"/>
      <c r="AC67" s="211"/>
      <c r="AD67" s="211"/>
      <c r="AE67" s="211"/>
      <c r="AF67" s="211"/>
      <c r="AG67" s="211" t="s">
        <v>116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3" x14ac:dyDescent="0.2">
      <c r="A68" s="228"/>
      <c r="B68" s="229"/>
      <c r="C68" s="263" t="s">
        <v>193</v>
      </c>
      <c r="D68" s="232"/>
      <c r="E68" s="233">
        <v>9.715E-2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1"/>
      <c r="AA68" s="211"/>
      <c r="AB68" s="211"/>
      <c r="AC68" s="211"/>
      <c r="AD68" s="211"/>
      <c r="AE68" s="211"/>
      <c r="AF68" s="211"/>
      <c r="AG68" s="211" t="s">
        <v>116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">
      <c r="A69" s="228"/>
      <c r="B69" s="229"/>
      <c r="C69" s="263" t="s">
        <v>142</v>
      </c>
      <c r="D69" s="232"/>
      <c r="E69" s="233"/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1"/>
      <c r="AA69" s="211"/>
      <c r="AB69" s="211"/>
      <c r="AC69" s="211"/>
      <c r="AD69" s="211"/>
      <c r="AE69" s="211"/>
      <c r="AF69" s="211"/>
      <c r="AG69" s="211" t="s">
        <v>116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">
      <c r="A70" s="228"/>
      <c r="B70" s="229"/>
      <c r="C70" s="263" t="s">
        <v>194</v>
      </c>
      <c r="D70" s="232"/>
      <c r="E70" s="233">
        <v>0.38500000000000001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1"/>
      <c r="AA70" s="211"/>
      <c r="AB70" s="211"/>
      <c r="AC70" s="211"/>
      <c r="AD70" s="211"/>
      <c r="AE70" s="211"/>
      <c r="AF70" s="211"/>
      <c r="AG70" s="211" t="s">
        <v>116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4">
        <v>18</v>
      </c>
      <c r="B71" s="245" t="s">
        <v>195</v>
      </c>
      <c r="C71" s="262" t="s">
        <v>196</v>
      </c>
      <c r="D71" s="246" t="s">
        <v>110</v>
      </c>
      <c r="E71" s="247">
        <v>1.992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7">
        <v>0</v>
      </c>
      <c r="O71" s="247">
        <f>ROUND(E71*N71,2)</f>
        <v>0</v>
      </c>
      <c r="P71" s="247">
        <v>0.11</v>
      </c>
      <c r="Q71" s="247">
        <f>ROUND(E71*P71,2)</f>
        <v>0.22</v>
      </c>
      <c r="R71" s="249"/>
      <c r="S71" s="249" t="s">
        <v>111</v>
      </c>
      <c r="T71" s="250" t="s">
        <v>111</v>
      </c>
      <c r="U71" s="231">
        <v>0.34599999999999997</v>
      </c>
      <c r="V71" s="231">
        <f>ROUND(E71*U71,2)</f>
        <v>0.69</v>
      </c>
      <c r="W71" s="231"/>
      <c r="X71" s="231" t="s">
        <v>112</v>
      </c>
      <c r="Y71" s="231" t="s">
        <v>113</v>
      </c>
      <c r="Z71" s="211"/>
      <c r="AA71" s="211"/>
      <c r="AB71" s="211"/>
      <c r="AC71" s="211"/>
      <c r="AD71" s="211"/>
      <c r="AE71" s="211"/>
      <c r="AF71" s="211"/>
      <c r="AG71" s="211" t="s">
        <v>114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">
      <c r="A72" s="228"/>
      <c r="B72" s="229"/>
      <c r="C72" s="263" t="s">
        <v>146</v>
      </c>
      <c r="D72" s="232"/>
      <c r="E72" s="233">
        <v>1.992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1"/>
      <c r="AA72" s="211"/>
      <c r="AB72" s="211"/>
      <c r="AC72" s="211"/>
      <c r="AD72" s="211"/>
      <c r="AE72" s="211"/>
      <c r="AF72" s="211"/>
      <c r="AG72" s="211" t="s">
        <v>116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4">
        <v>19</v>
      </c>
      <c r="B73" s="245" t="s">
        <v>197</v>
      </c>
      <c r="C73" s="262" t="s">
        <v>198</v>
      </c>
      <c r="D73" s="246" t="s">
        <v>137</v>
      </c>
      <c r="E73" s="247">
        <v>10.133599999999999</v>
      </c>
      <c r="F73" s="248"/>
      <c r="G73" s="249">
        <f>ROUND(E73*F73,2)</f>
        <v>0</v>
      </c>
      <c r="H73" s="248"/>
      <c r="I73" s="249">
        <f>ROUND(E73*H73,2)</f>
        <v>0</v>
      </c>
      <c r="J73" s="248"/>
      <c r="K73" s="249">
        <f>ROUND(E73*J73,2)</f>
        <v>0</v>
      </c>
      <c r="L73" s="249">
        <v>21</v>
      </c>
      <c r="M73" s="249">
        <f>G73*(1+L73/100)</f>
        <v>0</v>
      </c>
      <c r="N73" s="247">
        <v>0</v>
      </c>
      <c r="O73" s="247">
        <f>ROUND(E73*N73,2)</f>
        <v>0</v>
      </c>
      <c r="P73" s="247">
        <v>1.4</v>
      </c>
      <c r="Q73" s="247">
        <f>ROUND(E73*P73,2)</f>
        <v>14.19</v>
      </c>
      <c r="R73" s="249"/>
      <c r="S73" s="249" t="s">
        <v>111</v>
      </c>
      <c r="T73" s="250" t="s">
        <v>111</v>
      </c>
      <c r="U73" s="231">
        <v>0.875</v>
      </c>
      <c r="V73" s="231">
        <f>ROUND(E73*U73,2)</f>
        <v>8.8699999999999992</v>
      </c>
      <c r="W73" s="231"/>
      <c r="X73" s="231" t="s">
        <v>112</v>
      </c>
      <c r="Y73" s="231" t="s">
        <v>113</v>
      </c>
      <c r="Z73" s="211"/>
      <c r="AA73" s="211"/>
      <c r="AB73" s="211"/>
      <c r="AC73" s="211"/>
      <c r="AD73" s="211"/>
      <c r="AE73" s="211"/>
      <c r="AF73" s="211"/>
      <c r="AG73" s="211" t="s">
        <v>114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28"/>
      <c r="B74" s="229"/>
      <c r="C74" s="263" t="s">
        <v>191</v>
      </c>
      <c r="D74" s="232"/>
      <c r="E74" s="233"/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1"/>
      <c r="AA74" s="211"/>
      <c r="AB74" s="211"/>
      <c r="AC74" s="211"/>
      <c r="AD74" s="211"/>
      <c r="AE74" s="211"/>
      <c r="AF74" s="211"/>
      <c r="AG74" s="211" t="s">
        <v>116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">
      <c r="A75" s="228"/>
      <c r="B75" s="229"/>
      <c r="C75" s="263" t="s">
        <v>199</v>
      </c>
      <c r="D75" s="232"/>
      <c r="E75" s="233">
        <v>0.80152000000000001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1"/>
      <c r="AA75" s="211"/>
      <c r="AB75" s="211"/>
      <c r="AC75" s="211"/>
      <c r="AD75" s="211"/>
      <c r="AE75" s="211"/>
      <c r="AF75" s="211"/>
      <c r="AG75" s="211" t="s">
        <v>116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3" x14ac:dyDescent="0.2">
      <c r="A76" s="228"/>
      <c r="B76" s="229"/>
      <c r="C76" s="263" t="s">
        <v>200</v>
      </c>
      <c r="D76" s="232"/>
      <c r="E76" s="233">
        <v>0.57318999999999998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1"/>
      <c r="AA76" s="211"/>
      <c r="AB76" s="211"/>
      <c r="AC76" s="211"/>
      <c r="AD76" s="211"/>
      <c r="AE76" s="211"/>
      <c r="AF76" s="211"/>
      <c r="AG76" s="211" t="s">
        <v>116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3" x14ac:dyDescent="0.2">
      <c r="A77" s="228"/>
      <c r="B77" s="229"/>
      <c r="C77" s="263" t="s">
        <v>142</v>
      </c>
      <c r="D77" s="232"/>
      <c r="E77" s="233"/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1"/>
      <c r="AA77" s="211"/>
      <c r="AB77" s="211"/>
      <c r="AC77" s="211"/>
      <c r="AD77" s="211"/>
      <c r="AE77" s="211"/>
      <c r="AF77" s="211"/>
      <c r="AG77" s="211" t="s">
        <v>116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">
      <c r="A78" s="228"/>
      <c r="B78" s="229"/>
      <c r="C78" s="263" t="s">
        <v>143</v>
      </c>
      <c r="D78" s="232"/>
      <c r="E78" s="233">
        <v>8.1712600000000002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1"/>
      <c r="AA78" s="211"/>
      <c r="AB78" s="211"/>
      <c r="AC78" s="211"/>
      <c r="AD78" s="211"/>
      <c r="AE78" s="211"/>
      <c r="AF78" s="211"/>
      <c r="AG78" s="211" t="s">
        <v>116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">
      <c r="A79" s="228"/>
      <c r="B79" s="229"/>
      <c r="C79" s="263" t="s">
        <v>138</v>
      </c>
      <c r="D79" s="232"/>
      <c r="E79" s="233"/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1"/>
      <c r="AA79" s="211"/>
      <c r="AB79" s="211"/>
      <c r="AC79" s="211"/>
      <c r="AD79" s="211"/>
      <c r="AE79" s="211"/>
      <c r="AF79" s="211"/>
      <c r="AG79" s="211" t="s">
        <v>116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3" x14ac:dyDescent="0.2">
      <c r="A80" s="228"/>
      <c r="B80" s="229"/>
      <c r="C80" s="263" t="s">
        <v>139</v>
      </c>
      <c r="D80" s="232"/>
      <c r="E80" s="233">
        <v>0.58764000000000005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1"/>
      <c r="AA80" s="211"/>
      <c r="AB80" s="211"/>
      <c r="AC80" s="211"/>
      <c r="AD80" s="211"/>
      <c r="AE80" s="211"/>
      <c r="AF80" s="211"/>
      <c r="AG80" s="211" t="s">
        <v>116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4">
        <v>20</v>
      </c>
      <c r="B81" s="245" t="s">
        <v>201</v>
      </c>
      <c r="C81" s="262" t="s">
        <v>202</v>
      </c>
      <c r="D81" s="246" t="s">
        <v>110</v>
      </c>
      <c r="E81" s="247">
        <v>2.1</v>
      </c>
      <c r="F81" s="248"/>
      <c r="G81" s="249">
        <f>ROUND(E81*F81,2)</f>
        <v>0</v>
      </c>
      <c r="H81" s="248"/>
      <c r="I81" s="249">
        <f>ROUND(E81*H81,2)</f>
        <v>0</v>
      </c>
      <c r="J81" s="248"/>
      <c r="K81" s="249">
        <f>ROUND(E81*J81,2)</f>
        <v>0</v>
      </c>
      <c r="L81" s="249">
        <v>21</v>
      </c>
      <c r="M81" s="249">
        <f>G81*(1+L81/100)</f>
        <v>0</v>
      </c>
      <c r="N81" s="247">
        <v>1.65E-3</v>
      </c>
      <c r="O81" s="247">
        <f>ROUND(E81*N81,2)</f>
        <v>0</v>
      </c>
      <c r="P81" s="247">
        <v>0</v>
      </c>
      <c r="Q81" s="247">
        <f>ROUND(E81*P81,2)</f>
        <v>0</v>
      </c>
      <c r="R81" s="249"/>
      <c r="S81" s="249" t="s">
        <v>111</v>
      </c>
      <c r="T81" s="250" t="s">
        <v>111</v>
      </c>
      <c r="U81" s="231">
        <v>0.70499999999999996</v>
      </c>
      <c r="V81" s="231">
        <f>ROUND(E81*U81,2)</f>
        <v>1.48</v>
      </c>
      <c r="W81" s="231"/>
      <c r="X81" s="231" t="s">
        <v>112</v>
      </c>
      <c r="Y81" s="231" t="s">
        <v>113</v>
      </c>
      <c r="Z81" s="211"/>
      <c r="AA81" s="211"/>
      <c r="AB81" s="211"/>
      <c r="AC81" s="211"/>
      <c r="AD81" s="211"/>
      <c r="AE81" s="211"/>
      <c r="AF81" s="211"/>
      <c r="AG81" s="211" t="s">
        <v>114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2" x14ac:dyDescent="0.2">
      <c r="A82" s="228"/>
      <c r="B82" s="229"/>
      <c r="C82" s="265" t="s">
        <v>184</v>
      </c>
      <c r="D82" s="258"/>
      <c r="E82" s="258"/>
      <c r="F82" s="258"/>
      <c r="G82" s="258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1"/>
      <c r="AA82" s="211"/>
      <c r="AB82" s="211"/>
      <c r="AC82" s="211"/>
      <c r="AD82" s="211"/>
      <c r="AE82" s="211"/>
      <c r="AF82" s="211"/>
      <c r="AG82" s="211" t="s">
        <v>185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2" x14ac:dyDescent="0.2">
      <c r="A83" s="228"/>
      <c r="B83" s="229"/>
      <c r="C83" s="263" t="s">
        <v>115</v>
      </c>
      <c r="D83" s="232"/>
      <c r="E83" s="233">
        <v>2.1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1"/>
      <c r="AA83" s="211"/>
      <c r="AB83" s="211"/>
      <c r="AC83" s="211"/>
      <c r="AD83" s="211"/>
      <c r="AE83" s="211"/>
      <c r="AF83" s="211"/>
      <c r="AG83" s="211" t="s">
        <v>116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44">
        <v>21</v>
      </c>
      <c r="B84" s="245" t="s">
        <v>203</v>
      </c>
      <c r="C84" s="262" t="s">
        <v>204</v>
      </c>
      <c r="D84" s="246" t="s">
        <v>205</v>
      </c>
      <c r="E84" s="247">
        <v>5.12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7">
        <v>2.2839999999999999E-2</v>
      </c>
      <c r="O84" s="247">
        <f>ROUND(E84*N84,2)</f>
        <v>0.12</v>
      </c>
      <c r="P84" s="247">
        <v>0</v>
      </c>
      <c r="Q84" s="247">
        <f>ROUND(E84*P84,2)</f>
        <v>0</v>
      </c>
      <c r="R84" s="249"/>
      <c r="S84" s="249" t="s">
        <v>111</v>
      </c>
      <c r="T84" s="250" t="s">
        <v>111</v>
      </c>
      <c r="U84" s="231">
        <v>2.5670000000000002</v>
      </c>
      <c r="V84" s="231">
        <f>ROUND(E84*U84,2)</f>
        <v>13.14</v>
      </c>
      <c r="W84" s="231"/>
      <c r="X84" s="231" t="s">
        <v>112</v>
      </c>
      <c r="Y84" s="231" t="s">
        <v>113</v>
      </c>
      <c r="Z84" s="211"/>
      <c r="AA84" s="211"/>
      <c r="AB84" s="211"/>
      <c r="AC84" s="211"/>
      <c r="AD84" s="211"/>
      <c r="AE84" s="211"/>
      <c r="AF84" s="211"/>
      <c r="AG84" s="211" t="s">
        <v>114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2" x14ac:dyDescent="0.2">
      <c r="A85" s="228"/>
      <c r="B85" s="229"/>
      <c r="C85" s="265" t="s">
        <v>206</v>
      </c>
      <c r="D85" s="258"/>
      <c r="E85" s="258"/>
      <c r="F85" s="258"/>
      <c r="G85" s="258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1"/>
      <c r="AA85" s="211"/>
      <c r="AB85" s="211"/>
      <c r="AC85" s="211"/>
      <c r="AD85" s="211"/>
      <c r="AE85" s="211"/>
      <c r="AF85" s="211"/>
      <c r="AG85" s="211" t="s">
        <v>185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28"/>
      <c r="B86" s="229"/>
      <c r="C86" s="266" t="s">
        <v>207</v>
      </c>
      <c r="D86" s="259"/>
      <c r="E86" s="259"/>
      <c r="F86" s="259"/>
      <c r="G86" s="259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1"/>
      <c r="AA86" s="211"/>
      <c r="AB86" s="211"/>
      <c r="AC86" s="211"/>
      <c r="AD86" s="211"/>
      <c r="AE86" s="211"/>
      <c r="AF86" s="211"/>
      <c r="AG86" s="211" t="s">
        <v>185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">
      <c r="A87" s="228"/>
      <c r="B87" s="229"/>
      <c r="C87" s="266" t="s">
        <v>208</v>
      </c>
      <c r="D87" s="259"/>
      <c r="E87" s="259"/>
      <c r="F87" s="259"/>
      <c r="G87" s="259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1"/>
      <c r="AA87" s="211"/>
      <c r="AB87" s="211"/>
      <c r="AC87" s="211"/>
      <c r="AD87" s="211"/>
      <c r="AE87" s="211"/>
      <c r="AF87" s="211"/>
      <c r="AG87" s="211" t="s">
        <v>185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4">
        <v>22</v>
      </c>
      <c r="B88" s="245" t="s">
        <v>209</v>
      </c>
      <c r="C88" s="262" t="s">
        <v>210</v>
      </c>
      <c r="D88" s="246" t="s">
        <v>205</v>
      </c>
      <c r="E88" s="247">
        <v>3.7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7">
        <v>1.805E-2</v>
      </c>
      <c r="O88" s="247">
        <f>ROUND(E88*N88,2)</f>
        <v>7.0000000000000007E-2</v>
      </c>
      <c r="P88" s="247">
        <v>0</v>
      </c>
      <c r="Q88" s="247">
        <f>ROUND(E88*P88,2)</f>
        <v>0</v>
      </c>
      <c r="R88" s="249"/>
      <c r="S88" s="249" t="s">
        <v>111</v>
      </c>
      <c r="T88" s="250" t="s">
        <v>111</v>
      </c>
      <c r="U88" s="231">
        <v>0.59199999999999997</v>
      </c>
      <c r="V88" s="231">
        <f>ROUND(E88*U88,2)</f>
        <v>2.19</v>
      </c>
      <c r="W88" s="231"/>
      <c r="X88" s="231" t="s">
        <v>112</v>
      </c>
      <c r="Y88" s="231" t="s">
        <v>113</v>
      </c>
      <c r="Z88" s="211"/>
      <c r="AA88" s="211"/>
      <c r="AB88" s="211"/>
      <c r="AC88" s="211"/>
      <c r="AD88" s="211"/>
      <c r="AE88" s="211"/>
      <c r="AF88" s="211"/>
      <c r="AG88" s="211" t="s">
        <v>114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2" x14ac:dyDescent="0.2">
      <c r="A89" s="228"/>
      <c r="B89" s="229"/>
      <c r="C89" s="263" t="s">
        <v>211</v>
      </c>
      <c r="D89" s="232"/>
      <c r="E89" s="233">
        <v>3.7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1"/>
      <c r="AA89" s="211"/>
      <c r="AB89" s="211"/>
      <c r="AC89" s="211"/>
      <c r="AD89" s="211"/>
      <c r="AE89" s="211"/>
      <c r="AF89" s="211"/>
      <c r="AG89" s="211" t="s">
        <v>116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4">
        <v>23</v>
      </c>
      <c r="B90" s="245" t="s">
        <v>212</v>
      </c>
      <c r="C90" s="262" t="s">
        <v>213</v>
      </c>
      <c r="D90" s="246" t="s">
        <v>110</v>
      </c>
      <c r="E90" s="247">
        <v>2.5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9"/>
      <c r="S90" s="249" t="s">
        <v>111</v>
      </c>
      <c r="T90" s="250" t="s">
        <v>111</v>
      </c>
      <c r="U90" s="231">
        <v>0.23599999999999999</v>
      </c>
      <c r="V90" s="231">
        <f>ROUND(E90*U90,2)</f>
        <v>0.59</v>
      </c>
      <c r="W90" s="231"/>
      <c r="X90" s="231" t="s">
        <v>112</v>
      </c>
      <c r="Y90" s="231" t="s">
        <v>113</v>
      </c>
      <c r="Z90" s="211"/>
      <c r="AA90" s="211"/>
      <c r="AB90" s="211"/>
      <c r="AC90" s="211"/>
      <c r="AD90" s="211"/>
      <c r="AE90" s="211"/>
      <c r="AF90" s="211"/>
      <c r="AG90" s="211" t="s">
        <v>114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2" x14ac:dyDescent="0.2">
      <c r="A91" s="228"/>
      <c r="B91" s="229"/>
      <c r="C91" s="263" t="s">
        <v>214</v>
      </c>
      <c r="D91" s="232"/>
      <c r="E91" s="233">
        <v>2.5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1"/>
      <c r="AA91" s="211"/>
      <c r="AB91" s="211"/>
      <c r="AC91" s="211"/>
      <c r="AD91" s="211"/>
      <c r="AE91" s="211"/>
      <c r="AF91" s="211"/>
      <c r="AG91" s="211" t="s">
        <v>116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4">
        <v>24</v>
      </c>
      <c r="B92" s="245" t="s">
        <v>215</v>
      </c>
      <c r="C92" s="262" t="s">
        <v>216</v>
      </c>
      <c r="D92" s="246" t="s">
        <v>137</v>
      </c>
      <c r="E92" s="247">
        <v>0.34649999999999997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7">
        <v>0</v>
      </c>
      <c r="O92" s="247">
        <f>ROUND(E92*N92,2)</f>
        <v>0</v>
      </c>
      <c r="P92" s="247">
        <v>8.3400000000000002E-2</v>
      </c>
      <c r="Q92" s="247">
        <f>ROUND(E92*P92,2)</f>
        <v>0.03</v>
      </c>
      <c r="R92" s="249"/>
      <c r="S92" s="249" t="s">
        <v>111</v>
      </c>
      <c r="T92" s="250" t="s">
        <v>111</v>
      </c>
      <c r="U92" s="231">
        <v>4.93</v>
      </c>
      <c r="V92" s="231">
        <f>ROUND(E92*U92,2)</f>
        <v>1.71</v>
      </c>
      <c r="W92" s="231"/>
      <c r="X92" s="231" t="s">
        <v>112</v>
      </c>
      <c r="Y92" s="231" t="s">
        <v>113</v>
      </c>
      <c r="Z92" s="211"/>
      <c r="AA92" s="211"/>
      <c r="AB92" s="211"/>
      <c r="AC92" s="211"/>
      <c r="AD92" s="211"/>
      <c r="AE92" s="211"/>
      <c r="AF92" s="211"/>
      <c r="AG92" s="211" t="s">
        <v>114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2" x14ac:dyDescent="0.2">
      <c r="A93" s="228"/>
      <c r="B93" s="229"/>
      <c r="C93" s="263" t="s">
        <v>217</v>
      </c>
      <c r="D93" s="232"/>
      <c r="E93" s="233">
        <v>0.34649999999999997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1"/>
      <c r="AA93" s="211"/>
      <c r="AB93" s="211"/>
      <c r="AC93" s="211"/>
      <c r="AD93" s="211"/>
      <c r="AE93" s="211"/>
      <c r="AF93" s="211"/>
      <c r="AG93" s="211" t="s">
        <v>116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4">
        <v>25</v>
      </c>
      <c r="B94" s="245" t="s">
        <v>218</v>
      </c>
      <c r="C94" s="262" t="s">
        <v>219</v>
      </c>
      <c r="D94" s="246" t="s">
        <v>137</v>
      </c>
      <c r="E94" s="247">
        <v>0.5</v>
      </c>
      <c r="F94" s="248"/>
      <c r="G94" s="249">
        <f>ROUND(E94*F94,2)</f>
        <v>0</v>
      </c>
      <c r="H94" s="248"/>
      <c r="I94" s="249">
        <f>ROUND(E94*H94,2)</f>
        <v>0</v>
      </c>
      <c r="J94" s="248"/>
      <c r="K94" s="249">
        <f>ROUND(E94*J94,2)</f>
        <v>0</v>
      </c>
      <c r="L94" s="249">
        <v>21</v>
      </c>
      <c r="M94" s="249">
        <f>G94*(1+L94/100)</f>
        <v>0</v>
      </c>
      <c r="N94" s="247">
        <v>0</v>
      </c>
      <c r="O94" s="247">
        <f>ROUND(E94*N94,2)</f>
        <v>0</v>
      </c>
      <c r="P94" s="247">
        <v>1.85</v>
      </c>
      <c r="Q94" s="247">
        <f>ROUND(E94*P94,2)</f>
        <v>0.93</v>
      </c>
      <c r="R94" s="249"/>
      <c r="S94" s="249" t="s">
        <v>111</v>
      </c>
      <c r="T94" s="250" t="s">
        <v>111</v>
      </c>
      <c r="U94" s="231">
        <v>8.3849999999999998</v>
      </c>
      <c r="V94" s="231">
        <f>ROUND(E94*U94,2)</f>
        <v>4.1900000000000004</v>
      </c>
      <c r="W94" s="231"/>
      <c r="X94" s="231" t="s">
        <v>112</v>
      </c>
      <c r="Y94" s="231" t="s">
        <v>113</v>
      </c>
      <c r="Z94" s="211"/>
      <c r="AA94" s="211"/>
      <c r="AB94" s="211"/>
      <c r="AC94" s="211"/>
      <c r="AD94" s="211"/>
      <c r="AE94" s="211"/>
      <c r="AF94" s="211"/>
      <c r="AG94" s="211" t="s">
        <v>114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28"/>
      <c r="B95" s="229"/>
      <c r="C95" s="263" t="s">
        <v>220</v>
      </c>
      <c r="D95" s="232"/>
      <c r="E95" s="233">
        <v>0.5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1"/>
      <c r="AA95" s="211"/>
      <c r="AB95" s="211"/>
      <c r="AC95" s="211"/>
      <c r="AD95" s="211"/>
      <c r="AE95" s="211"/>
      <c r="AF95" s="211"/>
      <c r="AG95" s="211" t="s">
        <v>116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37" t="s">
        <v>106</v>
      </c>
      <c r="B96" s="238" t="s">
        <v>65</v>
      </c>
      <c r="C96" s="261" t="s">
        <v>66</v>
      </c>
      <c r="D96" s="239"/>
      <c r="E96" s="240"/>
      <c r="F96" s="241"/>
      <c r="G96" s="241">
        <f>SUMIF(AG97:AG97,"&lt;&gt;NOR",G97:G97)</f>
        <v>0</v>
      </c>
      <c r="H96" s="241"/>
      <c r="I96" s="241">
        <f>SUM(I97:I97)</f>
        <v>0</v>
      </c>
      <c r="J96" s="241"/>
      <c r="K96" s="241">
        <f>SUM(K97:K97)</f>
        <v>0</v>
      </c>
      <c r="L96" s="241"/>
      <c r="M96" s="241">
        <f>SUM(M97:M97)</f>
        <v>0</v>
      </c>
      <c r="N96" s="240"/>
      <c r="O96" s="240">
        <f>SUM(O97:O97)</f>
        <v>0</v>
      </c>
      <c r="P96" s="240"/>
      <c r="Q96" s="240">
        <f>SUM(Q97:Q97)</f>
        <v>0</v>
      </c>
      <c r="R96" s="241"/>
      <c r="S96" s="241"/>
      <c r="T96" s="242"/>
      <c r="U96" s="236"/>
      <c r="V96" s="236">
        <f>SUM(V97:V97)</f>
        <v>11.92</v>
      </c>
      <c r="W96" s="236"/>
      <c r="X96" s="236"/>
      <c r="Y96" s="236"/>
      <c r="AG96" t="s">
        <v>107</v>
      </c>
    </row>
    <row r="97" spans="1:60" ht="22.5" outlineLevel="1" x14ac:dyDescent="0.2">
      <c r="A97" s="251">
        <v>26</v>
      </c>
      <c r="B97" s="252" t="s">
        <v>221</v>
      </c>
      <c r="C97" s="264" t="s">
        <v>222</v>
      </c>
      <c r="D97" s="253" t="s">
        <v>223</v>
      </c>
      <c r="E97" s="254">
        <v>3.7851300000000001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4">
        <v>0</v>
      </c>
      <c r="O97" s="254">
        <f>ROUND(E97*N97,2)</f>
        <v>0</v>
      </c>
      <c r="P97" s="254">
        <v>0</v>
      </c>
      <c r="Q97" s="254">
        <f>ROUND(E97*P97,2)</f>
        <v>0</v>
      </c>
      <c r="R97" s="256"/>
      <c r="S97" s="256" t="s">
        <v>111</v>
      </c>
      <c r="T97" s="257" t="s">
        <v>111</v>
      </c>
      <c r="U97" s="231">
        <v>3.15</v>
      </c>
      <c r="V97" s="231">
        <f>ROUND(E97*U97,2)</f>
        <v>11.92</v>
      </c>
      <c r="W97" s="231"/>
      <c r="X97" s="231" t="s">
        <v>224</v>
      </c>
      <c r="Y97" s="231" t="s">
        <v>113</v>
      </c>
      <c r="Z97" s="211"/>
      <c r="AA97" s="211"/>
      <c r="AB97" s="211"/>
      <c r="AC97" s="211"/>
      <c r="AD97" s="211"/>
      <c r="AE97" s="211"/>
      <c r="AF97" s="211"/>
      <c r="AG97" s="211" t="s">
        <v>225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x14ac:dyDescent="0.2">
      <c r="A98" s="237" t="s">
        <v>106</v>
      </c>
      <c r="B98" s="238" t="s">
        <v>67</v>
      </c>
      <c r="C98" s="261" t="s">
        <v>68</v>
      </c>
      <c r="D98" s="239"/>
      <c r="E98" s="240"/>
      <c r="F98" s="241"/>
      <c r="G98" s="241">
        <f>SUMIF(AG99:AG231,"&lt;&gt;NOR",G99:G231)</f>
        <v>0</v>
      </c>
      <c r="H98" s="241"/>
      <c r="I98" s="241">
        <f>SUM(I99:I231)</f>
        <v>0</v>
      </c>
      <c r="J98" s="241"/>
      <c r="K98" s="241">
        <f>SUM(K99:K231)</f>
        <v>0</v>
      </c>
      <c r="L98" s="241"/>
      <c r="M98" s="241">
        <f>SUM(M99:M231)</f>
        <v>0</v>
      </c>
      <c r="N98" s="240"/>
      <c r="O98" s="240">
        <f>SUM(O99:O231)</f>
        <v>3.16</v>
      </c>
      <c r="P98" s="240"/>
      <c r="Q98" s="240">
        <f>SUM(Q99:Q231)</f>
        <v>4.0299999999999994</v>
      </c>
      <c r="R98" s="241"/>
      <c r="S98" s="241"/>
      <c r="T98" s="242"/>
      <c r="U98" s="236"/>
      <c r="V98" s="236">
        <f>SUM(V99:V231)</f>
        <v>175.57</v>
      </c>
      <c r="W98" s="236"/>
      <c r="X98" s="236"/>
      <c r="Y98" s="236"/>
      <c r="AG98" t="s">
        <v>107</v>
      </c>
    </row>
    <row r="99" spans="1:60" outlineLevel="1" x14ac:dyDescent="0.2">
      <c r="A99" s="244">
        <v>27</v>
      </c>
      <c r="B99" s="245" t="s">
        <v>226</v>
      </c>
      <c r="C99" s="262" t="s">
        <v>227</v>
      </c>
      <c r="D99" s="246" t="s">
        <v>205</v>
      </c>
      <c r="E99" s="247">
        <v>46.4</v>
      </c>
      <c r="F99" s="248"/>
      <c r="G99" s="249">
        <f>ROUND(E99*F99,2)</f>
        <v>0</v>
      </c>
      <c r="H99" s="248"/>
      <c r="I99" s="249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9"/>
      <c r="S99" s="249" t="s">
        <v>111</v>
      </c>
      <c r="T99" s="250" t="s">
        <v>111</v>
      </c>
      <c r="U99" s="231">
        <v>0.17</v>
      </c>
      <c r="V99" s="231">
        <f>ROUND(E99*U99,2)</f>
        <v>7.89</v>
      </c>
      <c r="W99" s="231"/>
      <c r="X99" s="231" t="s">
        <v>112</v>
      </c>
      <c r="Y99" s="231" t="s">
        <v>113</v>
      </c>
      <c r="Z99" s="211"/>
      <c r="AA99" s="211"/>
      <c r="AB99" s="211"/>
      <c r="AC99" s="211"/>
      <c r="AD99" s="211"/>
      <c r="AE99" s="211"/>
      <c r="AF99" s="211"/>
      <c r="AG99" s="211" t="s">
        <v>114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2" x14ac:dyDescent="0.2">
      <c r="A100" s="228"/>
      <c r="B100" s="229"/>
      <c r="C100" s="263" t="s">
        <v>228</v>
      </c>
      <c r="D100" s="232"/>
      <c r="E100" s="233">
        <v>3.5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31"/>
      <c r="Z100" s="211"/>
      <c r="AA100" s="211"/>
      <c r="AB100" s="211"/>
      <c r="AC100" s="211"/>
      <c r="AD100" s="211"/>
      <c r="AE100" s="211"/>
      <c r="AF100" s="211"/>
      <c r="AG100" s="211" t="s">
        <v>116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28"/>
      <c r="B101" s="229"/>
      <c r="C101" s="263" t="s">
        <v>229</v>
      </c>
      <c r="D101" s="232"/>
      <c r="E101" s="233">
        <v>3.5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1"/>
      <c r="AA101" s="211"/>
      <c r="AB101" s="211"/>
      <c r="AC101" s="211"/>
      <c r="AD101" s="211"/>
      <c r="AE101" s="211"/>
      <c r="AF101" s="211"/>
      <c r="AG101" s="211" t="s">
        <v>116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3" x14ac:dyDescent="0.2">
      <c r="A102" s="228"/>
      <c r="B102" s="229"/>
      <c r="C102" s="263" t="s">
        <v>230</v>
      </c>
      <c r="D102" s="232"/>
      <c r="E102" s="233">
        <v>3.5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31"/>
      <c r="Z102" s="211"/>
      <c r="AA102" s="211"/>
      <c r="AB102" s="211"/>
      <c r="AC102" s="211"/>
      <c r="AD102" s="211"/>
      <c r="AE102" s="211"/>
      <c r="AF102" s="211"/>
      <c r="AG102" s="211" t="s">
        <v>116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3" x14ac:dyDescent="0.2">
      <c r="A103" s="228"/>
      <c r="B103" s="229"/>
      <c r="C103" s="263" t="s">
        <v>231</v>
      </c>
      <c r="D103" s="232"/>
      <c r="E103" s="233">
        <v>3.5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1"/>
      <c r="AA103" s="211"/>
      <c r="AB103" s="211"/>
      <c r="AC103" s="211"/>
      <c r="AD103" s="211"/>
      <c r="AE103" s="211"/>
      <c r="AF103" s="211"/>
      <c r="AG103" s="211" t="s">
        <v>116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3" x14ac:dyDescent="0.2">
      <c r="A104" s="228"/>
      <c r="B104" s="229"/>
      <c r="C104" s="267" t="s">
        <v>232</v>
      </c>
      <c r="D104" s="234"/>
      <c r="E104" s="235">
        <v>14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1"/>
      <c r="AA104" s="211"/>
      <c r="AB104" s="211"/>
      <c r="AC104" s="211"/>
      <c r="AD104" s="211"/>
      <c r="AE104" s="211"/>
      <c r="AF104" s="211"/>
      <c r="AG104" s="211" t="s">
        <v>116</v>
      </c>
      <c r="AH104" s="211">
        <v>1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3" x14ac:dyDescent="0.2">
      <c r="A105" s="228"/>
      <c r="B105" s="229"/>
      <c r="C105" s="263" t="s">
        <v>228</v>
      </c>
      <c r="D105" s="232"/>
      <c r="E105" s="233">
        <v>3.5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1"/>
      <c r="AA105" s="211"/>
      <c r="AB105" s="211"/>
      <c r="AC105" s="211"/>
      <c r="AD105" s="211"/>
      <c r="AE105" s="211"/>
      <c r="AF105" s="211"/>
      <c r="AG105" s="211" t="s">
        <v>116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">
      <c r="A106" s="228"/>
      <c r="B106" s="229"/>
      <c r="C106" s="263" t="s">
        <v>229</v>
      </c>
      <c r="D106" s="232"/>
      <c r="E106" s="233">
        <v>3.5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31"/>
      <c r="Z106" s="211"/>
      <c r="AA106" s="211"/>
      <c r="AB106" s="211"/>
      <c r="AC106" s="211"/>
      <c r="AD106" s="211"/>
      <c r="AE106" s="211"/>
      <c r="AF106" s="211"/>
      <c r="AG106" s="211" t="s">
        <v>116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">
      <c r="A107" s="228"/>
      <c r="B107" s="229"/>
      <c r="C107" s="263" t="s">
        <v>230</v>
      </c>
      <c r="D107" s="232"/>
      <c r="E107" s="233">
        <v>3.5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1"/>
      <c r="AA107" s="211"/>
      <c r="AB107" s="211"/>
      <c r="AC107" s="211"/>
      <c r="AD107" s="211"/>
      <c r="AE107" s="211"/>
      <c r="AF107" s="211"/>
      <c r="AG107" s="211" t="s">
        <v>116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3" x14ac:dyDescent="0.2">
      <c r="A108" s="228"/>
      <c r="B108" s="229"/>
      <c r="C108" s="263" t="s">
        <v>231</v>
      </c>
      <c r="D108" s="232"/>
      <c r="E108" s="233">
        <v>3.5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31"/>
      <c r="Z108" s="211"/>
      <c r="AA108" s="211"/>
      <c r="AB108" s="211"/>
      <c r="AC108" s="211"/>
      <c r="AD108" s="211"/>
      <c r="AE108" s="211"/>
      <c r="AF108" s="211"/>
      <c r="AG108" s="211" t="s">
        <v>116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3" x14ac:dyDescent="0.2">
      <c r="A109" s="228"/>
      <c r="B109" s="229"/>
      <c r="C109" s="267" t="s">
        <v>232</v>
      </c>
      <c r="D109" s="234"/>
      <c r="E109" s="235">
        <v>14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1"/>
      <c r="AA109" s="211"/>
      <c r="AB109" s="211"/>
      <c r="AC109" s="211"/>
      <c r="AD109" s="211"/>
      <c r="AE109" s="211"/>
      <c r="AF109" s="211"/>
      <c r="AG109" s="211" t="s">
        <v>116</v>
      </c>
      <c r="AH109" s="211">
        <v>1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3" x14ac:dyDescent="0.2">
      <c r="A110" s="228"/>
      <c r="B110" s="229"/>
      <c r="C110" s="263" t="s">
        <v>233</v>
      </c>
      <c r="D110" s="232"/>
      <c r="E110" s="233">
        <v>3.5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1"/>
      <c r="AA110" s="211"/>
      <c r="AB110" s="211"/>
      <c r="AC110" s="211"/>
      <c r="AD110" s="211"/>
      <c r="AE110" s="211"/>
      <c r="AF110" s="211"/>
      <c r="AG110" s="211" t="s">
        <v>116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">
      <c r="A111" s="228"/>
      <c r="B111" s="229"/>
      <c r="C111" s="267" t="s">
        <v>232</v>
      </c>
      <c r="D111" s="234"/>
      <c r="E111" s="235">
        <v>3.5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1"/>
      <c r="AA111" s="211"/>
      <c r="AB111" s="211"/>
      <c r="AC111" s="211"/>
      <c r="AD111" s="211"/>
      <c r="AE111" s="211"/>
      <c r="AF111" s="211"/>
      <c r="AG111" s="211" t="s">
        <v>116</v>
      </c>
      <c r="AH111" s="211">
        <v>1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3" x14ac:dyDescent="0.2">
      <c r="A112" s="228"/>
      <c r="B112" s="229"/>
      <c r="C112" s="263" t="s">
        <v>234</v>
      </c>
      <c r="D112" s="232"/>
      <c r="E112" s="233">
        <v>7.4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31"/>
      <c r="Z112" s="211"/>
      <c r="AA112" s="211"/>
      <c r="AB112" s="211"/>
      <c r="AC112" s="211"/>
      <c r="AD112" s="211"/>
      <c r="AE112" s="211"/>
      <c r="AF112" s="211"/>
      <c r="AG112" s="211" t="s">
        <v>116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3" x14ac:dyDescent="0.2">
      <c r="A113" s="228"/>
      <c r="B113" s="229"/>
      <c r="C113" s="263" t="s">
        <v>235</v>
      </c>
      <c r="D113" s="232"/>
      <c r="E113" s="233">
        <v>7.5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1"/>
      <c r="AA113" s="211"/>
      <c r="AB113" s="211"/>
      <c r="AC113" s="211"/>
      <c r="AD113" s="211"/>
      <c r="AE113" s="211"/>
      <c r="AF113" s="211"/>
      <c r="AG113" s="211" t="s">
        <v>116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">
      <c r="A114" s="228"/>
      <c r="B114" s="229"/>
      <c r="C114" s="267" t="s">
        <v>232</v>
      </c>
      <c r="D114" s="234"/>
      <c r="E114" s="235">
        <v>14.9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31"/>
      <c r="Z114" s="211"/>
      <c r="AA114" s="211"/>
      <c r="AB114" s="211"/>
      <c r="AC114" s="211"/>
      <c r="AD114" s="211"/>
      <c r="AE114" s="211"/>
      <c r="AF114" s="211"/>
      <c r="AG114" s="211" t="s">
        <v>116</v>
      </c>
      <c r="AH114" s="211">
        <v>1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44">
        <v>28</v>
      </c>
      <c r="B115" s="245" t="s">
        <v>236</v>
      </c>
      <c r="C115" s="262" t="s">
        <v>237</v>
      </c>
      <c r="D115" s="246" t="s">
        <v>205</v>
      </c>
      <c r="E115" s="247">
        <v>126.8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7">
        <v>0</v>
      </c>
      <c r="O115" s="247">
        <f>ROUND(E115*N115,2)</f>
        <v>0</v>
      </c>
      <c r="P115" s="247">
        <v>0</v>
      </c>
      <c r="Q115" s="247">
        <f>ROUND(E115*P115,2)</f>
        <v>0</v>
      </c>
      <c r="R115" s="249"/>
      <c r="S115" s="249" t="s">
        <v>111</v>
      </c>
      <c r="T115" s="250" t="s">
        <v>121</v>
      </c>
      <c r="U115" s="231">
        <v>0.51</v>
      </c>
      <c r="V115" s="231">
        <f>ROUND(E115*U115,2)</f>
        <v>64.67</v>
      </c>
      <c r="W115" s="231"/>
      <c r="X115" s="231" t="s">
        <v>112</v>
      </c>
      <c r="Y115" s="231" t="s">
        <v>113</v>
      </c>
      <c r="Z115" s="211"/>
      <c r="AA115" s="211"/>
      <c r="AB115" s="211"/>
      <c r="AC115" s="211"/>
      <c r="AD115" s="211"/>
      <c r="AE115" s="211"/>
      <c r="AF115" s="211"/>
      <c r="AG115" s="211" t="s">
        <v>114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2" x14ac:dyDescent="0.2">
      <c r="A116" s="228"/>
      <c r="B116" s="229"/>
      <c r="C116" s="263" t="s">
        <v>238</v>
      </c>
      <c r="D116" s="232"/>
      <c r="E116" s="233">
        <v>7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1"/>
      <c r="AA116" s="211"/>
      <c r="AB116" s="211"/>
      <c r="AC116" s="211"/>
      <c r="AD116" s="211"/>
      <c r="AE116" s="211"/>
      <c r="AF116" s="211"/>
      <c r="AG116" s="211" t="s">
        <v>116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28"/>
      <c r="B117" s="229"/>
      <c r="C117" s="263" t="s">
        <v>239</v>
      </c>
      <c r="D117" s="232"/>
      <c r="E117" s="233">
        <v>7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1"/>
      <c r="AA117" s="211"/>
      <c r="AB117" s="211"/>
      <c r="AC117" s="211"/>
      <c r="AD117" s="211"/>
      <c r="AE117" s="211"/>
      <c r="AF117" s="211"/>
      <c r="AG117" s="211" t="s">
        <v>116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">
      <c r="A118" s="228"/>
      <c r="B118" s="229"/>
      <c r="C118" s="263" t="s">
        <v>240</v>
      </c>
      <c r="D118" s="232"/>
      <c r="E118" s="233">
        <v>7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1"/>
      <c r="AA118" s="211"/>
      <c r="AB118" s="211"/>
      <c r="AC118" s="211"/>
      <c r="AD118" s="211"/>
      <c r="AE118" s="211"/>
      <c r="AF118" s="211"/>
      <c r="AG118" s="211" t="s">
        <v>116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3" x14ac:dyDescent="0.2">
      <c r="A119" s="228"/>
      <c r="B119" s="229"/>
      <c r="C119" s="263" t="s">
        <v>241</v>
      </c>
      <c r="D119" s="232"/>
      <c r="E119" s="233">
        <v>7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1"/>
      <c r="AA119" s="211"/>
      <c r="AB119" s="211"/>
      <c r="AC119" s="211"/>
      <c r="AD119" s="211"/>
      <c r="AE119" s="211"/>
      <c r="AF119" s="211"/>
      <c r="AG119" s="211" t="s">
        <v>116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3" x14ac:dyDescent="0.2">
      <c r="A120" s="228"/>
      <c r="B120" s="229"/>
      <c r="C120" s="267" t="s">
        <v>232</v>
      </c>
      <c r="D120" s="234"/>
      <c r="E120" s="235">
        <v>28</v>
      </c>
      <c r="F120" s="231"/>
      <c r="G120" s="231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31"/>
      <c r="Z120" s="211"/>
      <c r="AA120" s="211"/>
      <c r="AB120" s="211"/>
      <c r="AC120" s="211"/>
      <c r="AD120" s="211"/>
      <c r="AE120" s="211"/>
      <c r="AF120" s="211"/>
      <c r="AG120" s="211" t="s">
        <v>116</v>
      </c>
      <c r="AH120" s="211">
        <v>1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3" x14ac:dyDescent="0.2">
      <c r="A121" s="228"/>
      <c r="B121" s="229"/>
      <c r="C121" s="263" t="s">
        <v>242</v>
      </c>
      <c r="D121" s="232"/>
      <c r="E121" s="233">
        <v>98.8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1"/>
      <c r="AA121" s="211"/>
      <c r="AB121" s="211"/>
      <c r="AC121" s="211"/>
      <c r="AD121" s="211"/>
      <c r="AE121" s="211"/>
      <c r="AF121" s="211"/>
      <c r="AG121" s="211" t="s">
        <v>116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3" x14ac:dyDescent="0.2">
      <c r="A122" s="228"/>
      <c r="B122" s="229"/>
      <c r="C122" s="267" t="s">
        <v>232</v>
      </c>
      <c r="D122" s="234"/>
      <c r="E122" s="235">
        <v>98.8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1"/>
      <c r="AA122" s="211"/>
      <c r="AB122" s="211"/>
      <c r="AC122" s="211"/>
      <c r="AD122" s="211"/>
      <c r="AE122" s="211"/>
      <c r="AF122" s="211"/>
      <c r="AG122" s="211" t="s">
        <v>116</v>
      </c>
      <c r="AH122" s="211">
        <v>1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44">
        <v>29</v>
      </c>
      <c r="B123" s="245" t="s">
        <v>243</v>
      </c>
      <c r="C123" s="262" t="s">
        <v>244</v>
      </c>
      <c r="D123" s="246" t="s">
        <v>245</v>
      </c>
      <c r="E123" s="247">
        <v>40</v>
      </c>
      <c r="F123" s="248"/>
      <c r="G123" s="249">
        <f>ROUND(E123*F123,2)</f>
        <v>0</v>
      </c>
      <c r="H123" s="248"/>
      <c r="I123" s="249">
        <f>ROUND(E123*H123,2)</f>
        <v>0</v>
      </c>
      <c r="J123" s="248"/>
      <c r="K123" s="249">
        <f>ROUND(E123*J123,2)</f>
        <v>0</v>
      </c>
      <c r="L123" s="249">
        <v>21</v>
      </c>
      <c r="M123" s="249">
        <f>G123*(1+L123/100)</f>
        <v>0</v>
      </c>
      <c r="N123" s="247">
        <v>0</v>
      </c>
      <c r="O123" s="247">
        <f>ROUND(E123*N123,2)</f>
        <v>0</v>
      </c>
      <c r="P123" s="247">
        <v>0</v>
      </c>
      <c r="Q123" s="247">
        <f>ROUND(E123*P123,2)</f>
        <v>0</v>
      </c>
      <c r="R123" s="249"/>
      <c r="S123" s="249" t="s">
        <v>111</v>
      </c>
      <c r="T123" s="250" t="s">
        <v>111</v>
      </c>
      <c r="U123" s="231">
        <v>9.4E-2</v>
      </c>
      <c r="V123" s="231">
        <f>ROUND(E123*U123,2)</f>
        <v>3.76</v>
      </c>
      <c r="W123" s="231"/>
      <c r="X123" s="231" t="s">
        <v>112</v>
      </c>
      <c r="Y123" s="231" t="s">
        <v>113</v>
      </c>
      <c r="Z123" s="211"/>
      <c r="AA123" s="211"/>
      <c r="AB123" s="211"/>
      <c r="AC123" s="211"/>
      <c r="AD123" s="211"/>
      <c r="AE123" s="211"/>
      <c r="AF123" s="211"/>
      <c r="AG123" s="211" t="s">
        <v>114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2" x14ac:dyDescent="0.2">
      <c r="A124" s="228"/>
      <c r="B124" s="229"/>
      <c r="C124" s="263" t="s">
        <v>246</v>
      </c>
      <c r="D124" s="232"/>
      <c r="E124" s="233">
        <v>40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1"/>
      <c r="AA124" s="211"/>
      <c r="AB124" s="211"/>
      <c r="AC124" s="211"/>
      <c r="AD124" s="211"/>
      <c r="AE124" s="211"/>
      <c r="AF124" s="211"/>
      <c r="AG124" s="211" t="s">
        <v>116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4">
        <v>30</v>
      </c>
      <c r="B125" s="245" t="s">
        <v>247</v>
      </c>
      <c r="C125" s="262" t="s">
        <v>248</v>
      </c>
      <c r="D125" s="246" t="s">
        <v>205</v>
      </c>
      <c r="E125" s="247">
        <v>7.5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7">
        <v>6.0000000000000002E-5</v>
      </c>
      <c r="O125" s="247">
        <f>ROUND(E125*N125,2)</f>
        <v>0</v>
      </c>
      <c r="P125" s="247">
        <v>0</v>
      </c>
      <c r="Q125" s="247">
        <f>ROUND(E125*P125,2)</f>
        <v>0</v>
      </c>
      <c r="R125" s="249"/>
      <c r="S125" s="249" t="s">
        <v>111</v>
      </c>
      <c r="T125" s="250" t="s">
        <v>111</v>
      </c>
      <c r="U125" s="231">
        <v>0.34200000000000003</v>
      </c>
      <c r="V125" s="231">
        <f>ROUND(E125*U125,2)</f>
        <v>2.57</v>
      </c>
      <c r="W125" s="231"/>
      <c r="X125" s="231" t="s">
        <v>112</v>
      </c>
      <c r="Y125" s="231" t="s">
        <v>113</v>
      </c>
      <c r="Z125" s="211"/>
      <c r="AA125" s="211"/>
      <c r="AB125" s="211"/>
      <c r="AC125" s="211"/>
      <c r="AD125" s="211"/>
      <c r="AE125" s="211"/>
      <c r="AF125" s="211"/>
      <c r="AG125" s="211" t="s">
        <v>114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2" x14ac:dyDescent="0.2">
      <c r="A126" s="228"/>
      <c r="B126" s="229"/>
      <c r="C126" s="263" t="s">
        <v>235</v>
      </c>
      <c r="D126" s="232"/>
      <c r="E126" s="233">
        <v>7.5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1"/>
      <c r="AA126" s="211"/>
      <c r="AB126" s="211"/>
      <c r="AC126" s="211"/>
      <c r="AD126" s="211"/>
      <c r="AE126" s="211"/>
      <c r="AF126" s="211"/>
      <c r="AG126" s="211" t="s">
        <v>116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4">
        <v>31</v>
      </c>
      <c r="B127" s="245" t="s">
        <v>249</v>
      </c>
      <c r="C127" s="262" t="s">
        <v>250</v>
      </c>
      <c r="D127" s="246" t="s">
        <v>205</v>
      </c>
      <c r="E127" s="247">
        <v>7.4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7">
        <v>9.0000000000000006E-5</v>
      </c>
      <c r="O127" s="247">
        <f>ROUND(E127*N127,2)</f>
        <v>0</v>
      </c>
      <c r="P127" s="247">
        <v>0</v>
      </c>
      <c r="Q127" s="247">
        <f>ROUND(E127*P127,2)</f>
        <v>0</v>
      </c>
      <c r="R127" s="249"/>
      <c r="S127" s="249" t="s">
        <v>111</v>
      </c>
      <c r="T127" s="250" t="s">
        <v>111</v>
      </c>
      <c r="U127" s="231">
        <v>0.496</v>
      </c>
      <c r="V127" s="231">
        <f>ROUND(E127*U127,2)</f>
        <v>3.67</v>
      </c>
      <c r="W127" s="231"/>
      <c r="X127" s="231" t="s">
        <v>112</v>
      </c>
      <c r="Y127" s="231" t="s">
        <v>113</v>
      </c>
      <c r="Z127" s="211"/>
      <c r="AA127" s="211"/>
      <c r="AB127" s="211"/>
      <c r="AC127" s="211"/>
      <c r="AD127" s="211"/>
      <c r="AE127" s="211"/>
      <c r="AF127" s="211"/>
      <c r="AG127" s="211" t="s">
        <v>114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2" x14ac:dyDescent="0.2">
      <c r="A128" s="228"/>
      <c r="B128" s="229"/>
      <c r="C128" s="263" t="s">
        <v>234</v>
      </c>
      <c r="D128" s="232"/>
      <c r="E128" s="233">
        <v>7.4</v>
      </c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31"/>
      <c r="Z128" s="211"/>
      <c r="AA128" s="211"/>
      <c r="AB128" s="211"/>
      <c r="AC128" s="211"/>
      <c r="AD128" s="211"/>
      <c r="AE128" s="211"/>
      <c r="AF128" s="211"/>
      <c r="AG128" s="211" t="s">
        <v>116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4">
        <v>32</v>
      </c>
      <c r="B129" s="245" t="s">
        <v>251</v>
      </c>
      <c r="C129" s="262" t="s">
        <v>252</v>
      </c>
      <c r="D129" s="246" t="s">
        <v>110</v>
      </c>
      <c r="E129" s="247">
        <v>27.699200000000001</v>
      </c>
      <c r="F129" s="248"/>
      <c r="G129" s="249">
        <f>ROUND(E129*F129,2)</f>
        <v>0</v>
      </c>
      <c r="H129" s="248"/>
      <c r="I129" s="249">
        <f>ROUND(E129*H129,2)</f>
        <v>0</v>
      </c>
      <c r="J129" s="248"/>
      <c r="K129" s="249">
        <f>ROUND(E129*J129,2)</f>
        <v>0</v>
      </c>
      <c r="L129" s="249">
        <v>21</v>
      </c>
      <c r="M129" s="249">
        <f>G129*(1+L129/100)</f>
        <v>0</v>
      </c>
      <c r="N129" s="247">
        <v>0</v>
      </c>
      <c r="O129" s="247">
        <f>ROUND(E129*N129,2)</f>
        <v>0</v>
      </c>
      <c r="P129" s="247">
        <v>0</v>
      </c>
      <c r="Q129" s="247">
        <f>ROUND(E129*P129,2)</f>
        <v>0</v>
      </c>
      <c r="R129" s="249"/>
      <c r="S129" s="249" t="s">
        <v>111</v>
      </c>
      <c r="T129" s="250" t="s">
        <v>111</v>
      </c>
      <c r="U129" s="231">
        <v>0.188</v>
      </c>
      <c r="V129" s="231">
        <f>ROUND(E129*U129,2)</f>
        <v>5.21</v>
      </c>
      <c r="W129" s="231"/>
      <c r="X129" s="231" t="s">
        <v>112</v>
      </c>
      <c r="Y129" s="231" t="s">
        <v>113</v>
      </c>
      <c r="Z129" s="211"/>
      <c r="AA129" s="211"/>
      <c r="AB129" s="211"/>
      <c r="AC129" s="211"/>
      <c r="AD129" s="211"/>
      <c r="AE129" s="211"/>
      <c r="AF129" s="211"/>
      <c r="AG129" s="211" t="s">
        <v>114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2" x14ac:dyDescent="0.2">
      <c r="A130" s="228"/>
      <c r="B130" s="229"/>
      <c r="C130" s="263" t="s">
        <v>142</v>
      </c>
      <c r="D130" s="232"/>
      <c r="E130" s="233"/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1"/>
      <c r="AA130" s="211"/>
      <c r="AB130" s="211"/>
      <c r="AC130" s="211"/>
      <c r="AD130" s="211"/>
      <c r="AE130" s="211"/>
      <c r="AF130" s="211"/>
      <c r="AG130" s="211" t="s">
        <v>116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3" x14ac:dyDescent="0.2">
      <c r="A131" s="228"/>
      <c r="B131" s="229"/>
      <c r="C131" s="263" t="s">
        <v>253</v>
      </c>
      <c r="D131" s="232"/>
      <c r="E131" s="233">
        <v>27.699200000000001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1"/>
      <c r="AA131" s="211"/>
      <c r="AB131" s="211"/>
      <c r="AC131" s="211"/>
      <c r="AD131" s="211"/>
      <c r="AE131" s="211"/>
      <c r="AF131" s="211"/>
      <c r="AG131" s="211" t="s">
        <v>116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4">
        <v>33</v>
      </c>
      <c r="B132" s="245" t="s">
        <v>254</v>
      </c>
      <c r="C132" s="262" t="s">
        <v>255</v>
      </c>
      <c r="D132" s="246" t="s">
        <v>110</v>
      </c>
      <c r="E132" s="247">
        <v>27.699200000000001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7">
        <v>0</v>
      </c>
      <c r="O132" s="247">
        <f>ROUND(E132*N132,2)</f>
        <v>0</v>
      </c>
      <c r="P132" s="247">
        <v>0.03</v>
      </c>
      <c r="Q132" s="247">
        <f>ROUND(E132*P132,2)</f>
        <v>0.83</v>
      </c>
      <c r="R132" s="249"/>
      <c r="S132" s="249" t="s">
        <v>111</v>
      </c>
      <c r="T132" s="250" t="s">
        <v>111</v>
      </c>
      <c r="U132" s="231">
        <v>0.23499999999999999</v>
      </c>
      <c r="V132" s="231">
        <f>ROUND(E132*U132,2)</f>
        <v>6.51</v>
      </c>
      <c r="W132" s="231"/>
      <c r="X132" s="231" t="s">
        <v>112</v>
      </c>
      <c r="Y132" s="231" t="s">
        <v>113</v>
      </c>
      <c r="Z132" s="211"/>
      <c r="AA132" s="211"/>
      <c r="AB132" s="211"/>
      <c r="AC132" s="211"/>
      <c r="AD132" s="211"/>
      <c r="AE132" s="211"/>
      <c r="AF132" s="211"/>
      <c r="AG132" s="211" t="s">
        <v>114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2" x14ac:dyDescent="0.2">
      <c r="A133" s="228"/>
      <c r="B133" s="229"/>
      <c r="C133" s="263" t="s">
        <v>134</v>
      </c>
      <c r="D133" s="232"/>
      <c r="E133" s="233">
        <v>27.699200000000001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1"/>
      <c r="AA133" s="211"/>
      <c r="AB133" s="211"/>
      <c r="AC133" s="211"/>
      <c r="AD133" s="211"/>
      <c r="AE133" s="211"/>
      <c r="AF133" s="211"/>
      <c r="AG133" s="211" t="s">
        <v>116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44">
        <v>34</v>
      </c>
      <c r="B134" s="245" t="s">
        <v>256</v>
      </c>
      <c r="C134" s="262" t="s">
        <v>257</v>
      </c>
      <c r="D134" s="246" t="s">
        <v>110</v>
      </c>
      <c r="E134" s="247">
        <v>32.603250000000003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7">
        <v>0</v>
      </c>
      <c r="O134" s="247">
        <f>ROUND(E134*N134,2)</f>
        <v>0</v>
      </c>
      <c r="P134" s="247">
        <v>0</v>
      </c>
      <c r="Q134" s="247">
        <f>ROUND(E134*P134,2)</f>
        <v>0</v>
      </c>
      <c r="R134" s="249"/>
      <c r="S134" s="249" t="s">
        <v>111</v>
      </c>
      <c r="T134" s="250" t="s">
        <v>111</v>
      </c>
      <c r="U134" s="231">
        <v>0.16200000000000001</v>
      </c>
      <c r="V134" s="231">
        <f>ROUND(E134*U134,2)</f>
        <v>5.28</v>
      </c>
      <c r="W134" s="231"/>
      <c r="X134" s="231" t="s">
        <v>112</v>
      </c>
      <c r="Y134" s="231" t="s">
        <v>113</v>
      </c>
      <c r="Z134" s="211"/>
      <c r="AA134" s="211"/>
      <c r="AB134" s="211"/>
      <c r="AC134" s="211"/>
      <c r="AD134" s="211"/>
      <c r="AE134" s="211"/>
      <c r="AF134" s="211"/>
      <c r="AG134" s="211" t="s">
        <v>114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2" x14ac:dyDescent="0.2">
      <c r="A135" s="228"/>
      <c r="B135" s="229"/>
      <c r="C135" s="263" t="s">
        <v>150</v>
      </c>
      <c r="D135" s="232"/>
      <c r="E135" s="233"/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1"/>
      <c r="AA135" s="211"/>
      <c r="AB135" s="211"/>
      <c r="AC135" s="211"/>
      <c r="AD135" s="211"/>
      <c r="AE135" s="211"/>
      <c r="AF135" s="211"/>
      <c r="AG135" s="211" t="s">
        <v>116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">
      <c r="A136" s="228"/>
      <c r="B136" s="229"/>
      <c r="C136" s="263" t="s">
        <v>258</v>
      </c>
      <c r="D136" s="232"/>
      <c r="E136" s="233">
        <v>32.603250000000003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1"/>
      <c r="AA136" s="211"/>
      <c r="AB136" s="211"/>
      <c r="AC136" s="211"/>
      <c r="AD136" s="211"/>
      <c r="AE136" s="211"/>
      <c r="AF136" s="211"/>
      <c r="AG136" s="211" t="s">
        <v>116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22.5" outlineLevel="1" x14ac:dyDescent="0.2">
      <c r="A137" s="244">
        <v>35</v>
      </c>
      <c r="B137" s="245" t="s">
        <v>259</v>
      </c>
      <c r="C137" s="262" t="s">
        <v>260</v>
      </c>
      <c r="D137" s="246" t="s">
        <v>110</v>
      </c>
      <c r="E137" s="247">
        <v>26.209599999999998</v>
      </c>
      <c r="F137" s="248"/>
      <c r="G137" s="249">
        <f>ROUND(E137*F137,2)</f>
        <v>0</v>
      </c>
      <c r="H137" s="248"/>
      <c r="I137" s="249">
        <f>ROUND(E137*H137,2)</f>
        <v>0</v>
      </c>
      <c r="J137" s="248"/>
      <c r="K137" s="249">
        <f>ROUND(E137*J137,2)</f>
        <v>0</v>
      </c>
      <c r="L137" s="249">
        <v>21</v>
      </c>
      <c r="M137" s="249">
        <f>G137*(1+L137/100)</f>
        <v>0</v>
      </c>
      <c r="N137" s="247">
        <v>0</v>
      </c>
      <c r="O137" s="247">
        <f>ROUND(E137*N137,2)</f>
        <v>0</v>
      </c>
      <c r="P137" s="247">
        <v>0</v>
      </c>
      <c r="Q137" s="247">
        <f>ROUND(E137*P137,2)</f>
        <v>0</v>
      </c>
      <c r="R137" s="249"/>
      <c r="S137" s="249" t="s">
        <v>111</v>
      </c>
      <c r="T137" s="250" t="s">
        <v>121</v>
      </c>
      <c r="U137" s="231">
        <v>0.22600000000000001</v>
      </c>
      <c r="V137" s="231">
        <f>ROUND(E137*U137,2)</f>
        <v>5.92</v>
      </c>
      <c r="W137" s="231"/>
      <c r="X137" s="231" t="s">
        <v>112</v>
      </c>
      <c r="Y137" s="231" t="s">
        <v>113</v>
      </c>
      <c r="Z137" s="211"/>
      <c r="AA137" s="211"/>
      <c r="AB137" s="211"/>
      <c r="AC137" s="211"/>
      <c r="AD137" s="211"/>
      <c r="AE137" s="211"/>
      <c r="AF137" s="211"/>
      <c r="AG137" s="211" t="s">
        <v>114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2" x14ac:dyDescent="0.2">
      <c r="A138" s="228"/>
      <c r="B138" s="229"/>
      <c r="C138" s="263" t="s">
        <v>191</v>
      </c>
      <c r="D138" s="232"/>
      <c r="E138" s="233"/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1"/>
      <c r="AA138" s="211"/>
      <c r="AB138" s="211"/>
      <c r="AC138" s="211"/>
      <c r="AD138" s="211"/>
      <c r="AE138" s="211"/>
      <c r="AF138" s="211"/>
      <c r="AG138" s="211" t="s">
        <v>116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3" x14ac:dyDescent="0.2">
      <c r="A139" s="228"/>
      <c r="B139" s="229"/>
      <c r="C139" s="263" t="s">
        <v>261</v>
      </c>
      <c r="D139" s="232"/>
      <c r="E139" s="233">
        <v>2.7170000000000001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1"/>
      <c r="AA139" s="211"/>
      <c r="AB139" s="211"/>
      <c r="AC139" s="211"/>
      <c r="AD139" s="211"/>
      <c r="AE139" s="211"/>
      <c r="AF139" s="211"/>
      <c r="AG139" s="211" t="s">
        <v>116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3" x14ac:dyDescent="0.2">
      <c r="A140" s="228"/>
      <c r="B140" s="229"/>
      <c r="C140" s="263" t="s">
        <v>262</v>
      </c>
      <c r="D140" s="232"/>
      <c r="E140" s="233">
        <v>1.9430000000000001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31"/>
      <c r="Z140" s="211"/>
      <c r="AA140" s="211"/>
      <c r="AB140" s="211"/>
      <c r="AC140" s="211"/>
      <c r="AD140" s="211"/>
      <c r="AE140" s="211"/>
      <c r="AF140" s="211"/>
      <c r="AG140" s="211" t="s">
        <v>116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3" x14ac:dyDescent="0.2">
      <c r="A141" s="228"/>
      <c r="B141" s="229"/>
      <c r="C141" s="263" t="s">
        <v>142</v>
      </c>
      <c r="D141" s="232"/>
      <c r="E141" s="233"/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1"/>
      <c r="AA141" s="211"/>
      <c r="AB141" s="211"/>
      <c r="AC141" s="211"/>
      <c r="AD141" s="211"/>
      <c r="AE141" s="211"/>
      <c r="AF141" s="211"/>
      <c r="AG141" s="211" t="s">
        <v>116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3" x14ac:dyDescent="0.2">
      <c r="A142" s="228"/>
      <c r="B142" s="229"/>
      <c r="C142" s="263" t="s">
        <v>263</v>
      </c>
      <c r="D142" s="232"/>
      <c r="E142" s="233">
        <v>13.849600000000001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31"/>
      <c r="Z142" s="211"/>
      <c r="AA142" s="211"/>
      <c r="AB142" s="211"/>
      <c r="AC142" s="211"/>
      <c r="AD142" s="211"/>
      <c r="AE142" s="211"/>
      <c r="AF142" s="211"/>
      <c r="AG142" s="211" t="s">
        <v>116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3" x14ac:dyDescent="0.2">
      <c r="A143" s="228"/>
      <c r="B143" s="229"/>
      <c r="C143" s="263" t="s">
        <v>264</v>
      </c>
      <c r="D143" s="232"/>
      <c r="E143" s="233">
        <v>7.7</v>
      </c>
      <c r="F143" s="231"/>
      <c r="G143" s="231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31"/>
      <c r="Z143" s="211"/>
      <c r="AA143" s="211"/>
      <c r="AB143" s="211"/>
      <c r="AC143" s="211"/>
      <c r="AD143" s="211"/>
      <c r="AE143" s="211"/>
      <c r="AF143" s="211"/>
      <c r="AG143" s="211" t="s">
        <v>116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4">
        <v>36</v>
      </c>
      <c r="B144" s="245" t="s">
        <v>265</v>
      </c>
      <c r="C144" s="262" t="s">
        <v>266</v>
      </c>
      <c r="D144" s="246" t="s">
        <v>110</v>
      </c>
      <c r="E144" s="247">
        <v>51.112850000000002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7">
        <v>0</v>
      </c>
      <c r="O144" s="247">
        <f>ROUND(E144*N144,2)</f>
        <v>0</v>
      </c>
      <c r="P144" s="247">
        <v>1.4E-2</v>
      </c>
      <c r="Q144" s="247">
        <f>ROUND(E144*P144,2)</f>
        <v>0.72</v>
      </c>
      <c r="R144" s="249"/>
      <c r="S144" s="249" t="s">
        <v>111</v>
      </c>
      <c r="T144" s="250" t="s">
        <v>111</v>
      </c>
      <c r="U144" s="231">
        <v>0.1</v>
      </c>
      <c r="V144" s="231">
        <f>ROUND(E144*U144,2)</f>
        <v>5.1100000000000003</v>
      </c>
      <c r="W144" s="231"/>
      <c r="X144" s="231" t="s">
        <v>112</v>
      </c>
      <c r="Y144" s="231" t="s">
        <v>113</v>
      </c>
      <c r="Z144" s="211"/>
      <c r="AA144" s="211"/>
      <c r="AB144" s="211"/>
      <c r="AC144" s="211"/>
      <c r="AD144" s="211"/>
      <c r="AE144" s="211"/>
      <c r="AF144" s="211"/>
      <c r="AG144" s="211" t="s">
        <v>114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2" x14ac:dyDescent="0.2">
      <c r="A145" s="228"/>
      <c r="B145" s="229"/>
      <c r="C145" s="263" t="s">
        <v>191</v>
      </c>
      <c r="D145" s="232"/>
      <c r="E145" s="233"/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1"/>
      <c r="AA145" s="211"/>
      <c r="AB145" s="211"/>
      <c r="AC145" s="211"/>
      <c r="AD145" s="211"/>
      <c r="AE145" s="211"/>
      <c r="AF145" s="211"/>
      <c r="AG145" s="211" t="s">
        <v>116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3" x14ac:dyDescent="0.2">
      <c r="A146" s="228"/>
      <c r="B146" s="229"/>
      <c r="C146" s="263" t="s">
        <v>261</v>
      </c>
      <c r="D146" s="232"/>
      <c r="E146" s="233">
        <v>2.7170000000000001</v>
      </c>
      <c r="F146" s="231"/>
      <c r="G146" s="231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31"/>
      <c r="Z146" s="211"/>
      <c r="AA146" s="211"/>
      <c r="AB146" s="211"/>
      <c r="AC146" s="211"/>
      <c r="AD146" s="211"/>
      <c r="AE146" s="211"/>
      <c r="AF146" s="211"/>
      <c r="AG146" s="211" t="s">
        <v>116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3" x14ac:dyDescent="0.2">
      <c r="A147" s="228"/>
      <c r="B147" s="229"/>
      <c r="C147" s="263" t="s">
        <v>262</v>
      </c>
      <c r="D147" s="232"/>
      <c r="E147" s="233">
        <v>1.9430000000000001</v>
      </c>
      <c r="F147" s="231"/>
      <c r="G147" s="231"/>
      <c r="H147" s="231"/>
      <c r="I147" s="231"/>
      <c r="J147" s="231"/>
      <c r="K147" s="231"/>
      <c r="L147" s="231"/>
      <c r="M147" s="231"/>
      <c r="N147" s="230"/>
      <c r="O147" s="230"/>
      <c r="P147" s="230"/>
      <c r="Q147" s="230"/>
      <c r="R147" s="231"/>
      <c r="S147" s="231"/>
      <c r="T147" s="231"/>
      <c r="U147" s="231"/>
      <c r="V147" s="231"/>
      <c r="W147" s="231"/>
      <c r="X147" s="231"/>
      <c r="Y147" s="231"/>
      <c r="Z147" s="211"/>
      <c r="AA147" s="211"/>
      <c r="AB147" s="211"/>
      <c r="AC147" s="211"/>
      <c r="AD147" s="211"/>
      <c r="AE147" s="211"/>
      <c r="AF147" s="211"/>
      <c r="AG147" s="211" t="s">
        <v>116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3" x14ac:dyDescent="0.2">
      <c r="A148" s="228"/>
      <c r="B148" s="229"/>
      <c r="C148" s="263" t="s">
        <v>142</v>
      </c>
      <c r="D148" s="232"/>
      <c r="E148" s="233"/>
      <c r="F148" s="231"/>
      <c r="G148" s="231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31"/>
      <c r="Z148" s="211"/>
      <c r="AA148" s="211"/>
      <c r="AB148" s="211"/>
      <c r="AC148" s="211"/>
      <c r="AD148" s="211"/>
      <c r="AE148" s="211"/>
      <c r="AF148" s="211"/>
      <c r="AG148" s="211" t="s">
        <v>116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3" x14ac:dyDescent="0.2">
      <c r="A149" s="228"/>
      <c r="B149" s="229"/>
      <c r="C149" s="263" t="s">
        <v>263</v>
      </c>
      <c r="D149" s="232"/>
      <c r="E149" s="233">
        <v>13.849600000000001</v>
      </c>
      <c r="F149" s="231"/>
      <c r="G149" s="231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31"/>
      <c r="Z149" s="211"/>
      <c r="AA149" s="211"/>
      <c r="AB149" s="211"/>
      <c r="AC149" s="211"/>
      <c r="AD149" s="211"/>
      <c r="AE149" s="211"/>
      <c r="AF149" s="211"/>
      <c r="AG149" s="211" t="s">
        <v>116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3" x14ac:dyDescent="0.2">
      <c r="A150" s="228"/>
      <c r="B150" s="229"/>
      <c r="C150" s="267" t="s">
        <v>232</v>
      </c>
      <c r="D150" s="234"/>
      <c r="E150" s="235">
        <v>18.509599999999999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31"/>
      <c r="Z150" s="211"/>
      <c r="AA150" s="211"/>
      <c r="AB150" s="211"/>
      <c r="AC150" s="211"/>
      <c r="AD150" s="211"/>
      <c r="AE150" s="211"/>
      <c r="AF150" s="211"/>
      <c r="AG150" s="211" t="s">
        <v>116</v>
      </c>
      <c r="AH150" s="211">
        <v>1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3" x14ac:dyDescent="0.2">
      <c r="A151" s="228"/>
      <c r="B151" s="229"/>
      <c r="C151" s="263" t="s">
        <v>150</v>
      </c>
      <c r="D151" s="232"/>
      <c r="E151" s="233"/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31"/>
      <c r="Z151" s="211"/>
      <c r="AA151" s="211"/>
      <c r="AB151" s="211"/>
      <c r="AC151" s="211"/>
      <c r="AD151" s="211"/>
      <c r="AE151" s="211"/>
      <c r="AF151" s="211"/>
      <c r="AG151" s="211" t="s">
        <v>116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3" x14ac:dyDescent="0.2">
      <c r="A152" s="228"/>
      <c r="B152" s="229"/>
      <c r="C152" s="263" t="s">
        <v>258</v>
      </c>
      <c r="D152" s="232"/>
      <c r="E152" s="233">
        <v>32.603250000000003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31"/>
      <c r="Z152" s="211"/>
      <c r="AA152" s="211"/>
      <c r="AB152" s="211"/>
      <c r="AC152" s="211"/>
      <c r="AD152" s="211"/>
      <c r="AE152" s="211"/>
      <c r="AF152" s="211"/>
      <c r="AG152" s="211" t="s">
        <v>116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3" x14ac:dyDescent="0.2">
      <c r="A153" s="228"/>
      <c r="B153" s="229"/>
      <c r="C153" s="267" t="s">
        <v>232</v>
      </c>
      <c r="D153" s="234"/>
      <c r="E153" s="235">
        <v>32.603250000000003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31"/>
      <c r="Z153" s="211"/>
      <c r="AA153" s="211"/>
      <c r="AB153" s="211"/>
      <c r="AC153" s="211"/>
      <c r="AD153" s="211"/>
      <c r="AE153" s="211"/>
      <c r="AF153" s="211"/>
      <c r="AG153" s="211" t="s">
        <v>116</v>
      </c>
      <c r="AH153" s="211">
        <v>1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44">
        <v>37</v>
      </c>
      <c r="B154" s="245" t="s">
        <v>267</v>
      </c>
      <c r="C154" s="262" t="s">
        <v>268</v>
      </c>
      <c r="D154" s="246" t="s">
        <v>205</v>
      </c>
      <c r="E154" s="247">
        <v>17.5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49">
        <f>G154*(1+L154/100)</f>
        <v>0</v>
      </c>
      <c r="N154" s="247">
        <v>1.6000000000000001E-4</v>
      </c>
      <c r="O154" s="247">
        <f>ROUND(E154*N154,2)</f>
        <v>0</v>
      </c>
      <c r="P154" s="247">
        <v>3.5749999999999997E-2</v>
      </c>
      <c r="Q154" s="247">
        <f>ROUND(E154*P154,2)</f>
        <v>0.63</v>
      </c>
      <c r="R154" s="249"/>
      <c r="S154" s="249" t="s">
        <v>111</v>
      </c>
      <c r="T154" s="250" t="s">
        <v>111</v>
      </c>
      <c r="U154" s="231">
        <v>0.36930000000000002</v>
      </c>
      <c r="V154" s="231">
        <f>ROUND(E154*U154,2)</f>
        <v>6.46</v>
      </c>
      <c r="W154" s="231"/>
      <c r="X154" s="231" t="s">
        <v>112</v>
      </c>
      <c r="Y154" s="231" t="s">
        <v>113</v>
      </c>
      <c r="Z154" s="211"/>
      <c r="AA154" s="211"/>
      <c r="AB154" s="211"/>
      <c r="AC154" s="211"/>
      <c r="AD154" s="211"/>
      <c r="AE154" s="211"/>
      <c r="AF154" s="211"/>
      <c r="AG154" s="211" t="s">
        <v>114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2" x14ac:dyDescent="0.2">
      <c r="A155" s="228"/>
      <c r="B155" s="229"/>
      <c r="C155" s="263" t="s">
        <v>228</v>
      </c>
      <c r="D155" s="232"/>
      <c r="E155" s="233">
        <v>3.5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31"/>
      <c r="Z155" s="211"/>
      <c r="AA155" s="211"/>
      <c r="AB155" s="211"/>
      <c r="AC155" s="211"/>
      <c r="AD155" s="211"/>
      <c r="AE155" s="211"/>
      <c r="AF155" s="211"/>
      <c r="AG155" s="211" t="s">
        <v>116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3" x14ac:dyDescent="0.2">
      <c r="A156" s="228"/>
      <c r="B156" s="229"/>
      <c r="C156" s="263" t="s">
        <v>229</v>
      </c>
      <c r="D156" s="232"/>
      <c r="E156" s="233">
        <v>3.5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1"/>
      <c r="AA156" s="211"/>
      <c r="AB156" s="211"/>
      <c r="AC156" s="211"/>
      <c r="AD156" s="211"/>
      <c r="AE156" s="211"/>
      <c r="AF156" s="211"/>
      <c r="AG156" s="211" t="s">
        <v>116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3" x14ac:dyDescent="0.2">
      <c r="A157" s="228"/>
      <c r="B157" s="229"/>
      <c r="C157" s="263" t="s">
        <v>230</v>
      </c>
      <c r="D157" s="232"/>
      <c r="E157" s="233">
        <v>3.5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1"/>
      <c r="AA157" s="211"/>
      <c r="AB157" s="211"/>
      <c r="AC157" s="211"/>
      <c r="AD157" s="211"/>
      <c r="AE157" s="211"/>
      <c r="AF157" s="211"/>
      <c r="AG157" s="211" t="s">
        <v>116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3" x14ac:dyDescent="0.2">
      <c r="A158" s="228"/>
      <c r="B158" s="229"/>
      <c r="C158" s="263" t="s">
        <v>231</v>
      </c>
      <c r="D158" s="232"/>
      <c r="E158" s="233">
        <v>3.5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1"/>
      <c r="AA158" s="211"/>
      <c r="AB158" s="211"/>
      <c r="AC158" s="211"/>
      <c r="AD158" s="211"/>
      <c r="AE158" s="211"/>
      <c r="AF158" s="211"/>
      <c r="AG158" s="211" t="s">
        <v>116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3" x14ac:dyDescent="0.2">
      <c r="A159" s="228"/>
      <c r="B159" s="229"/>
      <c r="C159" s="267" t="s">
        <v>232</v>
      </c>
      <c r="D159" s="234"/>
      <c r="E159" s="235">
        <v>14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1"/>
      <c r="AA159" s="211"/>
      <c r="AB159" s="211"/>
      <c r="AC159" s="211"/>
      <c r="AD159" s="211"/>
      <c r="AE159" s="211"/>
      <c r="AF159" s="211"/>
      <c r="AG159" s="211" t="s">
        <v>116</v>
      </c>
      <c r="AH159" s="211">
        <v>1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3" x14ac:dyDescent="0.2">
      <c r="A160" s="228"/>
      <c r="B160" s="229"/>
      <c r="C160" s="263" t="s">
        <v>233</v>
      </c>
      <c r="D160" s="232"/>
      <c r="E160" s="233">
        <v>3.5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31"/>
      <c r="Z160" s="211"/>
      <c r="AA160" s="211"/>
      <c r="AB160" s="211"/>
      <c r="AC160" s="211"/>
      <c r="AD160" s="211"/>
      <c r="AE160" s="211"/>
      <c r="AF160" s="211"/>
      <c r="AG160" s="211" t="s">
        <v>116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3" x14ac:dyDescent="0.2">
      <c r="A161" s="228"/>
      <c r="B161" s="229"/>
      <c r="C161" s="267" t="s">
        <v>232</v>
      </c>
      <c r="D161" s="234"/>
      <c r="E161" s="235">
        <v>3.5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31"/>
      <c r="Z161" s="211"/>
      <c r="AA161" s="211"/>
      <c r="AB161" s="211"/>
      <c r="AC161" s="211"/>
      <c r="AD161" s="211"/>
      <c r="AE161" s="211"/>
      <c r="AF161" s="211"/>
      <c r="AG161" s="211" t="s">
        <v>116</v>
      </c>
      <c r="AH161" s="211">
        <v>1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ht="22.5" outlineLevel="1" x14ac:dyDescent="0.2">
      <c r="A162" s="244">
        <v>38</v>
      </c>
      <c r="B162" s="245" t="s">
        <v>269</v>
      </c>
      <c r="C162" s="262" t="s">
        <v>270</v>
      </c>
      <c r="D162" s="246" t="s">
        <v>245</v>
      </c>
      <c r="E162" s="247">
        <v>1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21</v>
      </c>
      <c r="M162" s="249">
        <f>G162*(1+L162/100)</f>
        <v>0</v>
      </c>
      <c r="N162" s="247">
        <v>7.6999999999999996E-4</v>
      </c>
      <c r="O162" s="247">
        <f>ROUND(E162*N162,2)</f>
        <v>0</v>
      </c>
      <c r="P162" s="247">
        <v>0</v>
      </c>
      <c r="Q162" s="247">
        <f>ROUND(E162*P162,2)</f>
        <v>0</v>
      </c>
      <c r="R162" s="249"/>
      <c r="S162" s="249" t="s">
        <v>111</v>
      </c>
      <c r="T162" s="250" t="s">
        <v>111</v>
      </c>
      <c r="U162" s="231">
        <v>5.8710000000000004</v>
      </c>
      <c r="V162" s="231">
        <f>ROUND(E162*U162,2)</f>
        <v>5.87</v>
      </c>
      <c r="W162" s="231"/>
      <c r="X162" s="231" t="s">
        <v>112</v>
      </c>
      <c r="Y162" s="231" t="s">
        <v>113</v>
      </c>
      <c r="Z162" s="211"/>
      <c r="AA162" s="211"/>
      <c r="AB162" s="211"/>
      <c r="AC162" s="211"/>
      <c r="AD162" s="211"/>
      <c r="AE162" s="211"/>
      <c r="AF162" s="211"/>
      <c r="AG162" s="211" t="s">
        <v>114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2" x14ac:dyDescent="0.2">
      <c r="A163" s="228"/>
      <c r="B163" s="229"/>
      <c r="C163" s="265" t="s">
        <v>271</v>
      </c>
      <c r="D163" s="258"/>
      <c r="E163" s="258"/>
      <c r="F163" s="258"/>
      <c r="G163" s="258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1"/>
      <c r="AA163" s="211"/>
      <c r="AB163" s="211"/>
      <c r="AC163" s="211"/>
      <c r="AD163" s="211"/>
      <c r="AE163" s="211"/>
      <c r="AF163" s="211"/>
      <c r="AG163" s="211" t="s">
        <v>185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2" x14ac:dyDescent="0.2">
      <c r="A164" s="228"/>
      <c r="B164" s="229"/>
      <c r="C164" s="263" t="s">
        <v>272</v>
      </c>
      <c r="D164" s="232"/>
      <c r="E164" s="233">
        <v>1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31"/>
      <c r="Z164" s="211"/>
      <c r="AA164" s="211"/>
      <c r="AB164" s="211"/>
      <c r="AC164" s="211"/>
      <c r="AD164" s="211"/>
      <c r="AE164" s="211"/>
      <c r="AF164" s="211"/>
      <c r="AG164" s="211" t="s">
        <v>116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ht="22.5" outlineLevel="1" x14ac:dyDescent="0.2">
      <c r="A165" s="244">
        <v>39</v>
      </c>
      <c r="B165" s="245" t="s">
        <v>273</v>
      </c>
      <c r="C165" s="262" t="s">
        <v>274</v>
      </c>
      <c r="D165" s="246" t="s">
        <v>245</v>
      </c>
      <c r="E165" s="247">
        <v>4</v>
      </c>
      <c r="F165" s="248"/>
      <c r="G165" s="249">
        <f>ROUND(E165*F165,2)</f>
        <v>0</v>
      </c>
      <c r="H165" s="248"/>
      <c r="I165" s="249">
        <f>ROUND(E165*H165,2)</f>
        <v>0</v>
      </c>
      <c r="J165" s="248"/>
      <c r="K165" s="249">
        <f>ROUND(E165*J165,2)</f>
        <v>0</v>
      </c>
      <c r="L165" s="249">
        <v>21</v>
      </c>
      <c r="M165" s="249">
        <f>G165*(1+L165/100)</f>
        <v>0</v>
      </c>
      <c r="N165" s="247">
        <v>1.34E-3</v>
      </c>
      <c r="O165" s="247">
        <f>ROUND(E165*N165,2)</f>
        <v>0.01</v>
      </c>
      <c r="P165" s="247">
        <v>0</v>
      </c>
      <c r="Q165" s="247">
        <f>ROUND(E165*P165,2)</f>
        <v>0</v>
      </c>
      <c r="R165" s="249"/>
      <c r="S165" s="249" t="s">
        <v>111</v>
      </c>
      <c r="T165" s="250" t="s">
        <v>111</v>
      </c>
      <c r="U165" s="231">
        <v>9.8569999999999993</v>
      </c>
      <c r="V165" s="231">
        <f>ROUND(E165*U165,2)</f>
        <v>39.43</v>
      </c>
      <c r="W165" s="231"/>
      <c r="X165" s="231" t="s">
        <v>112</v>
      </c>
      <c r="Y165" s="231" t="s">
        <v>113</v>
      </c>
      <c r="Z165" s="211"/>
      <c r="AA165" s="211"/>
      <c r="AB165" s="211"/>
      <c r="AC165" s="211"/>
      <c r="AD165" s="211"/>
      <c r="AE165" s="211"/>
      <c r="AF165" s="211"/>
      <c r="AG165" s="211" t="s">
        <v>114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2" x14ac:dyDescent="0.2">
      <c r="A166" s="228"/>
      <c r="B166" s="229"/>
      <c r="C166" s="265" t="s">
        <v>275</v>
      </c>
      <c r="D166" s="258"/>
      <c r="E166" s="258"/>
      <c r="F166" s="258"/>
      <c r="G166" s="258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1"/>
      <c r="AA166" s="211"/>
      <c r="AB166" s="211"/>
      <c r="AC166" s="211"/>
      <c r="AD166" s="211"/>
      <c r="AE166" s="211"/>
      <c r="AF166" s="211"/>
      <c r="AG166" s="211" t="s">
        <v>185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3" x14ac:dyDescent="0.2">
      <c r="A167" s="228"/>
      <c r="B167" s="229"/>
      <c r="C167" s="266" t="s">
        <v>276</v>
      </c>
      <c r="D167" s="259"/>
      <c r="E167" s="259"/>
      <c r="F167" s="259"/>
      <c r="G167" s="259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1"/>
      <c r="AA167" s="211"/>
      <c r="AB167" s="211"/>
      <c r="AC167" s="211"/>
      <c r="AD167" s="211"/>
      <c r="AE167" s="211"/>
      <c r="AF167" s="211"/>
      <c r="AG167" s="211" t="s">
        <v>185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2" x14ac:dyDescent="0.2">
      <c r="A168" s="228"/>
      <c r="B168" s="229"/>
      <c r="C168" s="263" t="s">
        <v>122</v>
      </c>
      <c r="D168" s="232"/>
      <c r="E168" s="233">
        <v>4</v>
      </c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31"/>
      <c r="Z168" s="211"/>
      <c r="AA168" s="211"/>
      <c r="AB168" s="211"/>
      <c r="AC168" s="211"/>
      <c r="AD168" s="211"/>
      <c r="AE168" s="211"/>
      <c r="AF168" s="211"/>
      <c r="AG168" s="211" t="s">
        <v>116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44">
        <v>40</v>
      </c>
      <c r="B169" s="245" t="s">
        <v>277</v>
      </c>
      <c r="C169" s="262" t="s">
        <v>278</v>
      </c>
      <c r="D169" s="246" t="s">
        <v>110</v>
      </c>
      <c r="E169" s="247">
        <v>28.906199999999998</v>
      </c>
      <c r="F169" s="248"/>
      <c r="G169" s="249">
        <f>ROUND(E169*F169,2)</f>
        <v>0</v>
      </c>
      <c r="H169" s="248"/>
      <c r="I169" s="249">
        <f>ROUND(E169*H169,2)</f>
        <v>0</v>
      </c>
      <c r="J169" s="248"/>
      <c r="K169" s="249">
        <f>ROUND(E169*J169,2)</f>
        <v>0</v>
      </c>
      <c r="L169" s="249">
        <v>21</v>
      </c>
      <c r="M169" s="249">
        <f>G169*(1+L169/100)</f>
        <v>0</v>
      </c>
      <c r="N169" s="247">
        <v>1.6000000000000001E-4</v>
      </c>
      <c r="O169" s="247">
        <f>ROUND(E169*N169,2)</f>
        <v>0</v>
      </c>
      <c r="P169" s="247">
        <v>6.4000000000000001E-2</v>
      </c>
      <c r="Q169" s="247">
        <f>ROUND(E169*P169,2)</f>
        <v>1.85</v>
      </c>
      <c r="R169" s="249"/>
      <c r="S169" s="249" t="s">
        <v>111</v>
      </c>
      <c r="T169" s="250" t="s">
        <v>111</v>
      </c>
      <c r="U169" s="231">
        <v>0.26600000000000001</v>
      </c>
      <c r="V169" s="231">
        <f>ROUND(E169*U169,2)</f>
        <v>7.69</v>
      </c>
      <c r="W169" s="231"/>
      <c r="X169" s="231" t="s">
        <v>112</v>
      </c>
      <c r="Y169" s="231" t="s">
        <v>113</v>
      </c>
      <c r="Z169" s="211"/>
      <c r="AA169" s="211"/>
      <c r="AB169" s="211"/>
      <c r="AC169" s="211"/>
      <c r="AD169" s="211"/>
      <c r="AE169" s="211"/>
      <c r="AF169" s="211"/>
      <c r="AG169" s="211" t="s">
        <v>114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2" x14ac:dyDescent="0.2">
      <c r="A170" s="228"/>
      <c r="B170" s="229"/>
      <c r="C170" s="263" t="s">
        <v>279</v>
      </c>
      <c r="D170" s="232"/>
      <c r="E170" s="233"/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31"/>
      <c r="Z170" s="211"/>
      <c r="AA170" s="211"/>
      <c r="AB170" s="211"/>
      <c r="AC170" s="211"/>
      <c r="AD170" s="211"/>
      <c r="AE170" s="211"/>
      <c r="AF170" s="211"/>
      <c r="AG170" s="211" t="s">
        <v>116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3" x14ac:dyDescent="0.2">
      <c r="A171" s="228"/>
      <c r="B171" s="229"/>
      <c r="C171" s="263" t="s">
        <v>280</v>
      </c>
      <c r="D171" s="232"/>
      <c r="E171" s="233">
        <v>7.4686000000000003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31"/>
      <c r="Z171" s="211"/>
      <c r="AA171" s="211"/>
      <c r="AB171" s="211"/>
      <c r="AC171" s="211"/>
      <c r="AD171" s="211"/>
      <c r="AE171" s="211"/>
      <c r="AF171" s="211"/>
      <c r="AG171" s="211" t="s">
        <v>116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3" x14ac:dyDescent="0.2">
      <c r="A172" s="228"/>
      <c r="B172" s="229"/>
      <c r="C172" s="263" t="s">
        <v>281</v>
      </c>
      <c r="D172" s="232"/>
      <c r="E172" s="233">
        <v>21.4376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31"/>
      <c r="Z172" s="211"/>
      <c r="AA172" s="211"/>
      <c r="AB172" s="211"/>
      <c r="AC172" s="211"/>
      <c r="AD172" s="211"/>
      <c r="AE172" s="211"/>
      <c r="AF172" s="211"/>
      <c r="AG172" s="211" t="s">
        <v>116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4">
        <v>41</v>
      </c>
      <c r="B173" s="245" t="s">
        <v>282</v>
      </c>
      <c r="C173" s="262" t="s">
        <v>283</v>
      </c>
      <c r="D173" s="246" t="s">
        <v>137</v>
      </c>
      <c r="E173" s="247">
        <v>1.7525299999999999</v>
      </c>
      <c r="F173" s="248"/>
      <c r="G173" s="249">
        <f>ROUND(E173*F173,2)</f>
        <v>0</v>
      </c>
      <c r="H173" s="248"/>
      <c r="I173" s="249">
        <f>ROUND(E173*H173,2)</f>
        <v>0</v>
      </c>
      <c r="J173" s="248"/>
      <c r="K173" s="249">
        <f>ROUND(E173*J173,2)</f>
        <v>0</v>
      </c>
      <c r="L173" s="249">
        <v>21</v>
      </c>
      <c r="M173" s="249">
        <f>G173*(1+L173/100)</f>
        <v>0</v>
      </c>
      <c r="N173" s="247">
        <v>3.0100000000000001E-3</v>
      </c>
      <c r="O173" s="247">
        <f>ROUND(E173*N173,2)</f>
        <v>0.01</v>
      </c>
      <c r="P173" s="247">
        <v>0</v>
      </c>
      <c r="Q173" s="247">
        <f>ROUND(E173*P173,2)</f>
        <v>0</v>
      </c>
      <c r="R173" s="249"/>
      <c r="S173" s="249" t="s">
        <v>111</v>
      </c>
      <c r="T173" s="250" t="s">
        <v>111</v>
      </c>
      <c r="U173" s="231">
        <v>0</v>
      </c>
      <c r="V173" s="231">
        <f>ROUND(E173*U173,2)</f>
        <v>0</v>
      </c>
      <c r="W173" s="231"/>
      <c r="X173" s="231" t="s">
        <v>112</v>
      </c>
      <c r="Y173" s="231" t="s">
        <v>113</v>
      </c>
      <c r="Z173" s="211"/>
      <c r="AA173" s="211"/>
      <c r="AB173" s="211"/>
      <c r="AC173" s="211"/>
      <c r="AD173" s="211"/>
      <c r="AE173" s="211"/>
      <c r="AF173" s="211"/>
      <c r="AG173" s="211" t="s">
        <v>114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2" x14ac:dyDescent="0.2">
      <c r="A174" s="228"/>
      <c r="B174" s="229"/>
      <c r="C174" s="263" t="s">
        <v>150</v>
      </c>
      <c r="D174" s="232"/>
      <c r="E174" s="233"/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1"/>
      <c r="AA174" s="211"/>
      <c r="AB174" s="211"/>
      <c r="AC174" s="211"/>
      <c r="AD174" s="211"/>
      <c r="AE174" s="211"/>
      <c r="AF174" s="211"/>
      <c r="AG174" s="211" t="s">
        <v>116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3" x14ac:dyDescent="0.2">
      <c r="A175" s="228"/>
      <c r="B175" s="229"/>
      <c r="C175" s="263" t="s">
        <v>284</v>
      </c>
      <c r="D175" s="232"/>
      <c r="E175" s="233">
        <v>1.1737200000000001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31"/>
      <c r="Z175" s="211"/>
      <c r="AA175" s="211"/>
      <c r="AB175" s="211"/>
      <c r="AC175" s="211"/>
      <c r="AD175" s="211"/>
      <c r="AE175" s="211"/>
      <c r="AF175" s="211"/>
      <c r="AG175" s="211" t="s">
        <v>116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3" x14ac:dyDescent="0.2">
      <c r="A176" s="228"/>
      <c r="B176" s="229"/>
      <c r="C176" s="267" t="s">
        <v>232</v>
      </c>
      <c r="D176" s="234"/>
      <c r="E176" s="235">
        <v>1.1737200000000001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1"/>
      <c r="AA176" s="211"/>
      <c r="AB176" s="211"/>
      <c r="AC176" s="211"/>
      <c r="AD176" s="211"/>
      <c r="AE176" s="211"/>
      <c r="AF176" s="211"/>
      <c r="AG176" s="211" t="s">
        <v>116</v>
      </c>
      <c r="AH176" s="211">
        <v>1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3" x14ac:dyDescent="0.2">
      <c r="A177" s="228"/>
      <c r="B177" s="229"/>
      <c r="C177" s="263" t="s">
        <v>285</v>
      </c>
      <c r="D177" s="232"/>
      <c r="E177" s="233">
        <v>0.30642999999999998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1"/>
      <c r="AA177" s="211"/>
      <c r="AB177" s="211"/>
      <c r="AC177" s="211"/>
      <c r="AD177" s="211"/>
      <c r="AE177" s="211"/>
      <c r="AF177" s="211"/>
      <c r="AG177" s="211" t="s">
        <v>116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3" x14ac:dyDescent="0.2">
      <c r="A178" s="228"/>
      <c r="B178" s="229"/>
      <c r="C178" s="263" t="s">
        <v>286</v>
      </c>
      <c r="D178" s="232"/>
      <c r="E178" s="233">
        <v>0.27238000000000001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31"/>
      <c r="Z178" s="211"/>
      <c r="AA178" s="211"/>
      <c r="AB178" s="211"/>
      <c r="AC178" s="211"/>
      <c r="AD178" s="211"/>
      <c r="AE178" s="211"/>
      <c r="AF178" s="211"/>
      <c r="AG178" s="211" t="s">
        <v>116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3" x14ac:dyDescent="0.2">
      <c r="A179" s="228"/>
      <c r="B179" s="229"/>
      <c r="C179" s="267" t="s">
        <v>232</v>
      </c>
      <c r="D179" s="234"/>
      <c r="E179" s="235">
        <v>0.57882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1"/>
      <c r="AA179" s="211"/>
      <c r="AB179" s="211"/>
      <c r="AC179" s="211"/>
      <c r="AD179" s="211"/>
      <c r="AE179" s="211"/>
      <c r="AF179" s="211"/>
      <c r="AG179" s="211" t="s">
        <v>116</v>
      </c>
      <c r="AH179" s="211">
        <v>1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44">
        <v>42</v>
      </c>
      <c r="B180" s="245" t="s">
        <v>287</v>
      </c>
      <c r="C180" s="262" t="s">
        <v>288</v>
      </c>
      <c r="D180" s="246" t="s">
        <v>110</v>
      </c>
      <c r="E180" s="247">
        <v>68.015199999999993</v>
      </c>
      <c r="F180" s="248"/>
      <c r="G180" s="249">
        <f>ROUND(E180*F180,2)</f>
        <v>0</v>
      </c>
      <c r="H180" s="248"/>
      <c r="I180" s="249">
        <f>ROUND(E180*H180,2)</f>
        <v>0</v>
      </c>
      <c r="J180" s="248"/>
      <c r="K180" s="249">
        <f>ROUND(E180*J180,2)</f>
        <v>0</v>
      </c>
      <c r="L180" s="249">
        <v>21</v>
      </c>
      <c r="M180" s="249">
        <f>G180*(1+L180/100)</f>
        <v>0</v>
      </c>
      <c r="N180" s="247">
        <v>6.0000000000000002E-5</v>
      </c>
      <c r="O180" s="247">
        <f>ROUND(E180*N180,2)</f>
        <v>0</v>
      </c>
      <c r="P180" s="247">
        <v>0</v>
      </c>
      <c r="Q180" s="247">
        <f>ROUND(E180*P180,2)</f>
        <v>0</v>
      </c>
      <c r="R180" s="249"/>
      <c r="S180" s="249" t="s">
        <v>111</v>
      </c>
      <c r="T180" s="250" t="s">
        <v>111</v>
      </c>
      <c r="U180" s="231">
        <v>0</v>
      </c>
      <c r="V180" s="231">
        <f>ROUND(E180*U180,2)</f>
        <v>0</v>
      </c>
      <c r="W180" s="231"/>
      <c r="X180" s="231" t="s">
        <v>112</v>
      </c>
      <c r="Y180" s="231" t="s">
        <v>113</v>
      </c>
      <c r="Z180" s="211"/>
      <c r="AA180" s="211"/>
      <c r="AB180" s="211"/>
      <c r="AC180" s="211"/>
      <c r="AD180" s="211"/>
      <c r="AE180" s="211"/>
      <c r="AF180" s="211"/>
      <c r="AG180" s="211" t="s">
        <v>114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2" x14ac:dyDescent="0.2">
      <c r="A181" s="228"/>
      <c r="B181" s="229"/>
      <c r="C181" s="263" t="s">
        <v>289</v>
      </c>
      <c r="D181" s="232"/>
      <c r="E181" s="233">
        <v>3.5419999999999998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31"/>
      <c r="Z181" s="211"/>
      <c r="AA181" s="211"/>
      <c r="AB181" s="211"/>
      <c r="AC181" s="211"/>
      <c r="AD181" s="211"/>
      <c r="AE181" s="211"/>
      <c r="AF181" s="211"/>
      <c r="AG181" s="211" t="s">
        <v>116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3" x14ac:dyDescent="0.2">
      <c r="A182" s="228"/>
      <c r="B182" s="229"/>
      <c r="C182" s="263" t="s">
        <v>290</v>
      </c>
      <c r="D182" s="232"/>
      <c r="E182" s="233">
        <v>4.0039999999999996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1"/>
      <c r="AA182" s="211"/>
      <c r="AB182" s="211"/>
      <c r="AC182" s="211"/>
      <c r="AD182" s="211"/>
      <c r="AE182" s="211"/>
      <c r="AF182" s="211"/>
      <c r="AG182" s="211" t="s">
        <v>116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3" x14ac:dyDescent="0.2">
      <c r="A183" s="228"/>
      <c r="B183" s="229"/>
      <c r="C183" s="263" t="s">
        <v>291</v>
      </c>
      <c r="D183" s="232"/>
      <c r="E183" s="233">
        <v>4.0810000000000004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1"/>
      <c r="AA183" s="211"/>
      <c r="AB183" s="211"/>
      <c r="AC183" s="211"/>
      <c r="AD183" s="211"/>
      <c r="AE183" s="211"/>
      <c r="AF183" s="211"/>
      <c r="AG183" s="211" t="s">
        <v>116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3" x14ac:dyDescent="0.2">
      <c r="A184" s="228"/>
      <c r="B184" s="229"/>
      <c r="C184" s="263" t="s">
        <v>292</v>
      </c>
      <c r="D184" s="232"/>
      <c r="E184" s="233">
        <v>3.7730000000000001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1"/>
      <c r="AA184" s="211"/>
      <c r="AB184" s="211"/>
      <c r="AC184" s="211"/>
      <c r="AD184" s="211"/>
      <c r="AE184" s="211"/>
      <c r="AF184" s="211"/>
      <c r="AG184" s="211" t="s">
        <v>116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3" x14ac:dyDescent="0.2">
      <c r="A185" s="228"/>
      <c r="B185" s="229"/>
      <c r="C185" s="267" t="s">
        <v>232</v>
      </c>
      <c r="D185" s="234"/>
      <c r="E185" s="235">
        <v>15.4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1"/>
      <c r="AA185" s="211"/>
      <c r="AB185" s="211"/>
      <c r="AC185" s="211"/>
      <c r="AD185" s="211"/>
      <c r="AE185" s="211"/>
      <c r="AF185" s="211"/>
      <c r="AG185" s="211" t="s">
        <v>116</v>
      </c>
      <c r="AH185" s="211">
        <v>1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3" x14ac:dyDescent="0.2">
      <c r="A186" s="228"/>
      <c r="B186" s="229"/>
      <c r="C186" s="263" t="s">
        <v>293</v>
      </c>
      <c r="D186" s="232"/>
      <c r="E186" s="233">
        <v>3.6960000000000002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31"/>
      <c r="Z186" s="211"/>
      <c r="AA186" s="211"/>
      <c r="AB186" s="211"/>
      <c r="AC186" s="211"/>
      <c r="AD186" s="211"/>
      <c r="AE186" s="211"/>
      <c r="AF186" s="211"/>
      <c r="AG186" s="211" t="s">
        <v>116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3" x14ac:dyDescent="0.2">
      <c r="A187" s="228"/>
      <c r="B187" s="229"/>
      <c r="C187" s="267" t="s">
        <v>232</v>
      </c>
      <c r="D187" s="234"/>
      <c r="E187" s="235">
        <v>3.6960000000000002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1"/>
      <c r="AA187" s="211"/>
      <c r="AB187" s="211"/>
      <c r="AC187" s="211"/>
      <c r="AD187" s="211"/>
      <c r="AE187" s="211"/>
      <c r="AF187" s="211"/>
      <c r="AG187" s="211" t="s">
        <v>116</v>
      </c>
      <c r="AH187" s="211">
        <v>1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3" x14ac:dyDescent="0.2">
      <c r="A188" s="228"/>
      <c r="B188" s="229"/>
      <c r="C188" s="263" t="s">
        <v>294</v>
      </c>
      <c r="D188" s="232"/>
      <c r="E188" s="233">
        <v>6.1863999999999999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1"/>
      <c r="AA188" s="211"/>
      <c r="AB188" s="211"/>
      <c r="AC188" s="211"/>
      <c r="AD188" s="211"/>
      <c r="AE188" s="211"/>
      <c r="AF188" s="211"/>
      <c r="AG188" s="211" t="s">
        <v>116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3" x14ac:dyDescent="0.2">
      <c r="A189" s="228"/>
      <c r="B189" s="229"/>
      <c r="C189" s="263" t="s">
        <v>295</v>
      </c>
      <c r="D189" s="232"/>
      <c r="E189" s="233">
        <v>5.28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31"/>
      <c r="Z189" s="211"/>
      <c r="AA189" s="211"/>
      <c r="AB189" s="211"/>
      <c r="AC189" s="211"/>
      <c r="AD189" s="211"/>
      <c r="AE189" s="211"/>
      <c r="AF189" s="211"/>
      <c r="AG189" s="211" t="s">
        <v>116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3" x14ac:dyDescent="0.2">
      <c r="A190" s="228"/>
      <c r="B190" s="229"/>
      <c r="C190" s="267" t="s">
        <v>232</v>
      </c>
      <c r="D190" s="234"/>
      <c r="E190" s="235">
        <v>11.4664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1"/>
      <c r="AA190" s="211"/>
      <c r="AB190" s="211"/>
      <c r="AC190" s="211"/>
      <c r="AD190" s="211"/>
      <c r="AE190" s="211"/>
      <c r="AF190" s="211"/>
      <c r="AG190" s="211" t="s">
        <v>116</v>
      </c>
      <c r="AH190" s="211">
        <v>1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3" x14ac:dyDescent="0.2">
      <c r="A191" s="228"/>
      <c r="B191" s="229"/>
      <c r="C191" s="263" t="s">
        <v>296</v>
      </c>
      <c r="D191" s="232"/>
      <c r="E191" s="233">
        <v>18.726400000000002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31"/>
      <c r="Z191" s="211"/>
      <c r="AA191" s="211"/>
      <c r="AB191" s="211"/>
      <c r="AC191" s="211"/>
      <c r="AD191" s="211"/>
      <c r="AE191" s="211"/>
      <c r="AF191" s="211"/>
      <c r="AG191" s="211" t="s">
        <v>116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3" x14ac:dyDescent="0.2">
      <c r="A192" s="228"/>
      <c r="B192" s="229"/>
      <c r="C192" s="263" t="s">
        <v>297</v>
      </c>
      <c r="D192" s="232"/>
      <c r="E192" s="233">
        <v>18.726400000000002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31"/>
      <c r="Z192" s="211"/>
      <c r="AA192" s="211"/>
      <c r="AB192" s="211"/>
      <c r="AC192" s="211"/>
      <c r="AD192" s="211"/>
      <c r="AE192" s="211"/>
      <c r="AF192" s="211"/>
      <c r="AG192" s="211" t="s">
        <v>116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3" x14ac:dyDescent="0.2">
      <c r="A193" s="228"/>
      <c r="B193" s="229"/>
      <c r="C193" s="267" t="s">
        <v>232</v>
      </c>
      <c r="D193" s="234"/>
      <c r="E193" s="235">
        <v>37.452800000000003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31"/>
      <c r="Z193" s="211"/>
      <c r="AA193" s="211"/>
      <c r="AB193" s="211"/>
      <c r="AC193" s="211"/>
      <c r="AD193" s="211"/>
      <c r="AE193" s="211"/>
      <c r="AF193" s="211"/>
      <c r="AG193" s="211" t="s">
        <v>116</v>
      </c>
      <c r="AH193" s="211">
        <v>1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44">
        <v>43</v>
      </c>
      <c r="B194" s="245" t="s">
        <v>298</v>
      </c>
      <c r="C194" s="262" t="s">
        <v>299</v>
      </c>
      <c r="D194" s="246" t="s">
        <v>119</v>
      </c>
      <c r="E194" s="247">
        <v>40</v>
      </c>
      <c r="F194" s="248"/>
      <c r="G194" s="249">
        <f>ROUND(E194*F194,2)</f>
        <v>0</v>
      </c>
      <c r="H194" s="248"/>
      <c r="I194" s="249">
        <f>ROUND(E194*H194,2)</f>
        <v>0</v>
      </c>
      <c r="J194" s="248"/>
      <c r="K194" s="249">
        <f>ROUND(E194*J194,2)</f>
        <v>0</v>
      </c>
      <c r="L194" s="249">
        <v>21</v>
      </c>
      <c r="M194" s="249">
        <f>G194*(1+L194/100)</f>
        <v>0</v>
      </c>
      <c r="N194" s="247">
        <v>0</v>
      </c>
      <c r="O194" s="247">
        <f>ROUND(E194*N194,2)</f>
        <v>0</v>
      </c>
      <c r="P194" s="247">
        <v>0</v>
      </c>
      <c r="Q194" s="247">
        <f>ROUND(E194*P194,2)</f>
        <v>0</v>
      </c>
      <c r="R194" s="249"/>
      <c r="S194" s="249" t="s">
        <v>120</v>
      </c>
      <c r="T194" s="250" t="s">
        <v>121</v>
      </c>
      <c r="U194" s="231">
        <v>0</v>
      </c>
      <c r="V194" s="231">
        <f>ROUND(E194*U194,2)</f>
        <v>0</v>
      </c>
      <c r="W194" s="231"/>
      <c r="X194" s="231" t="s">
        <v>112</v>
      </c>
      <c r="Y194" s="231" t="s">
        <v>113</v>
      </c>
      <c r="Z194" s="211"/>
      <c r="AA194" s="211"/>
      <c r="AB194" s="211"/>
      <c r="AC194" s="211"/>
      <c r="AD194" s="211"/>
      <c r="AE194" s="211"/>
      <c r="AF194" s="211"/>
      <c r="AG194" s="211" t="s">
        <v>114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2" x14ac:dyDescent="0.2">
      <c r="A195" s="228"/>
      <c r="B195" s="229"/>
      <c r="C195" s="263" t="s">
        <v>246</v>
      </c>
      <c r="D195" s="232"/>
      <c r="E195" s="233">
        <v>40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1"/>
      <c r="AA195" s="211"/>
      <c r="AB195" s="211"/>
      <c r="AC195" s="211"/>
      <c r="AD195" s="211"/>
      <c r="AE195" s="211"/>
      <c r="AF195" s="211"/>
      <c r="AG195" s="211" t="s">
        <v>116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44">
        <v>44</v>
      </c>
      <c r="B196" s="245" t="s">
        <v>300</v>
      </c>
      <c r="C196" s="262" t="s">
        <v>301</v>
      </c>
      <c r="D196" s="246" t="s">
        <v>245</v>
      </c>
      <c r="E196" s="247">
        <v>40</v>
      </c>
      <c r="F196" s="248"/>
      <c r="G196" s="249">
        <f>ROUND(E196*F196,2)</f>
        <v>0</v>
      </c>
      <c r="H196" s="248"/>
      <c r="I196" s="249">
        <f>ROUND(E196*H196,2)</f>
        <v>0</v>
      </c>
      <c r="J196" s="248"/>
      <c r="K196" s="249">
        <f>ROUND(E196*J196,2)</f>
        <v>0</v>
      </c>
      <c r="L196" s="249">
        <v>21</v>
      </c>
      <c r="M196" s="249">
        <f>G196*(1+L196/100)</f>
        <v>0</v>
      </c>
      <c r="N196" s="247">
        <v>0</v>
      </c>
      <c r="O196" s="247">
        <f>ROUND(E196*N196,2)</f>
        <v>0</v>
      </c>
      <c r="P196" s="247">
        <v>0</v>
      </c>
      <c r="Q196" s="247">
        <f>ROUND(E196*P196,2)</f>
        <v>0</v>
      </c>
      <c r="R196" s="249" t="s">
        <v>154</v>
      </c>
      <c r="S196" s="249" t="s">
        <v>111</v>
      </c>
      <c r="T196" s="250" t="s">
        <v>111</v>
      </c>
      <c r="U196" s="231">
        <v>0</v>
      </c>
      <c r="V196" s="231">
        <f>ROUND(E196*U196,2)</f>
        <v>0</v>
      </c>
      <c r="W196" s="231"/>
      <c r="X196" s="231" t="s">
        <v>155</v>
      </c>
      <c r="Y196" s="231" t="s">
        <v>113</v>
      </c>
      <c r="Z196" s="211"/>
      <c r="AA196" s="211"/>
      <c r="AB196" s="211"/>
      <c r="AC196" s="211"/>
      <c r="AD196" s="211"/>
      <c r="AE196" s="211"/>
      <c r="AF196" s="211"/>
      <c r="AG196" s="211" t="s">
        <v>156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2" x14ac:dyDescent="0.2">
      <c r="A197" s="228"/>
      <c r="B197" s="229"/>
      <c r="C197" s="263" t="s">
        <v>246</v>
      </c>
      <c r="D197" s="232"/>
      <c r="E197" s="233">
        <v>40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31"/>
      <c r="Z197" s="211"/>
      <c r="AA197" s="211"/>
      <c r="AB197" s="211"/>
      <c r="AC197" s="211"/>
      <c r="AD197" s="211"/>
      <c r="AE197" s="211"/>
      <c r="AF197" s="211"/>
      <c r="AG197" s="211" t="s">
        <v>116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ht="22.5" outlineLevel="1" x14ac:dyDescent="0.2">
      <c r="A198" s="244">
        <v>45</v>
      </c>
      <c r="B198" s="245" t="s">
        <v>302</v>
      </c>
      <c r="C198" s="262" t="s">
        <v>303</v>
      </c>
      <c r="D198" s="246" t="s">
        <v>304</v>
      </c>
      <c r="E198" s="247">
        <v>0.04</v>
      </c>
      <c r="F198" s="248"/>
      <c r="G198" s="249">
        <f>ROUND(E198*F198,2)</f>
        <v>0</v>
      </c>
      <c r="H198" s="248"/>
      <c r="I198" s="249">
        <f>ROUND(E198*H198,2)</f>
        <v>0</v>
      </c>
      <c r="J198" s="248"/>
      <c r="K198" s="249">
        <f>ROUND(E198*J198,2)</f>
        <v>0</v>
      </c>
      <c r="L198" s="249">
        <v>21</v>
      </c>
      <c r="M198" s="249">
        <f>G198*(1+L198/100)</f>
        <v>0</v>
      </c>
      <c r="N198" s="247">
        <v>0.128</v>
      </c>
      <c r="O198" s="247">
        <f>ROUND(E198*N198,2)</f>
        <v>0.01</v>
      </c>
      <c r="P198" s="247">
        <v>0</v>
      </c>
      <c r="Q198" s="247">
        <f>ROUND(E198*P198,2)</f>
        <v>0</v>
      </c>
      <c r="R198" s="249" t="s">
        <v>154</v>
      </c>
      <c r="S198" s="249" t="s">
        <v>111</v>
      </c>
      <c r="T198" s="250" t="s">
        <v>111</v>
      </c>
      <c r="U198" s="231">
        <v>0</v>
      </c>
      <c r="V198" s="231">
        <f>ROUND(E198*U198,2)</f>
        <v>0</v>
      </c>
      <c r="W198" s="231"/>
      <c r="X198" s="231" t="s">
        <v>155</v>
      </c>
      <c r="Y198" s="231" t="s">
        <v>113</v>
      </c>
      <c r="Z198" s="211"/>
      <c r="AA198" s="211"/>
      <c r="AB198" s="211"/>
      <c r="AC198" s="211"/>
      <c r="AD198" s="211"/>
      <c r="AE198" s="211"/>
      <c r="AF198" s="211"/>
      <c r="AG198" s="211" t="s">
        <v>156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2" x14ac:dyDescent="0.2">
      <c r="A199" s="228"/>
      <c r="B199" s="229"/>
      <c r="C199" s="263" t="s">
        <v>305</v>
      </c>
      <c r="D199" s="232"/>
      <c r="E199" s="233">
        <v>0.04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1"/>
      <c r="AA199" s="211"/>
      <c r="AB199" s="211"/>
      <c r="AC199" s="211"/>
      <c r="AD199" s="211"/>
      <c r="AE199" s="211"/>
      <c r="AF199" s="211"/>
      <c r="AG199" s="211" t="s">
        <v>116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ht="22.5" outlineLevel="1" x14ac:dyDescent="0.2">
      <c r="A200" s="244">
        <v>46</v>
      </c>
      <c r="B200" s="245" t="s">
        <v>306</v>
      </c>
      <c r="C200" s="262" t="s">
        <v>307</v>
      </c>
      <c r="D200" s="246" t="s">
        <v>304</v>
      </c>
      <c r="E200" s="247">
        <v>3.2000000000000001E-2</v>
      </c>
      <c r="F200" s="248"/>
      <c r="G200" s="249">
        <f>ROUND(E200*F200,2)</f>
        <v>0</v>
      </c>
      <c r="H200" s="248"/>
      <c r="I200" s="249">
        <f>ROUND(E200*H200,2)</f>
        <v>0</v>
      </c>
      <c r="J200" s="248"/>
      <c r="K200" s="249">
        <f>ROUND(E200*J200,2)</f>
        <v>0</v>
      </c>
      <c r="L200" s="249">
        <v>21</v>
      </c>
      <c r="M200" s="249">
        <f>G200*(1+L200/100)</f>
        <v>0</v>
      </c>
      <c r="N200" s="247">
        <v>2.9899999999999999E-2</v>
      </c>
      <c r="O200" s="247">
        <f>ROUND(E200*N200,2)</f>
        <v>0</v>
      </c>
      <c r="P200" s="247">
        <v>0</v>
      </c>
      <c r="Q200" s="247">
        <f>ROUND(E200*P200,2)</f>
        <v>0</v>
      </c>
      <c r="R200" s="249" t="s">
        <v>154</v>
      </c>
      <c r="S200" s="249" t="s">
        <v>111</v>
      </c>
      <c r="T200" s="250" t="s">
        <v>111</v>
      </c>
      <c r="U200" s="231">
        <v>0</v>
      </c>
      <c r="V200" s="231">
        <f>ROUND(E200*U200,2)</f>
        <v>0</v>
      </c>
      <c r="W200" s="231"/>
      <c r="X200" s="231" t="s">
        <v>155</v>
      </c>
      <c r="Y200" s="231" t="s">
        <v>113</v>
      </c>
      <c r="Z200" s="211"/>
      <c r="AA200" s="211"/>
      <c r="AB200" s="211"/>
      <c r="AC200" s="211"/>
      <c r="AD200" s="211"/>
      <c r="AE200" s="211"/>
      <c r="AF200" s="211"/>
      <c r="AG200" s="211" t="s">
        <v>156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2" x14ac:dyDescent="0.2">
      <c r="A201" s="228"/>
      <c r="B201" s="229"/>
      <c r="C201" s="263" t="s">
        <v>308</v>
      </c>
      <c r="D201" s="232"/>
      <c r="E201" s="233">
        <v>3.2000000000000001E-2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31"/>
      <c r="Z201" s="211"/>
      <c r="AA201" s="211"/>
      <c r="AB201" s="211"/>
      <c r="AC201" s="211"/>
      <c r="AD201" s="211"/>
      <c r="AE201" s="211"/>
      <c r="AF201" s="211"/>
      <c r="AG201" s="211" t="s">
        <v>116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ht="22.5" outlineLevel="1" x14ac:dyDescent="0.2">
      <c r="A202" s="244">
        <v>47</v>
      </c>
      <c r="B202" s="245" t="s">
        <v>309</v>
      </c>
      <c r="C202" s="262" t="s">
        <v>310</v>
      </c>
      <c r="D202" s="246" t="s">
        <v>304</v>
      </c>
      <c r="E202" s="247">
        <v>1.2E-2</v>
      </c>
      <c r="F202" s="248"/>
      <c r="G202" s="249">
        <f>ROUND(E202*F202,2)</f>
        <v>0</v>
      </c>
      <c r="H202" s="248"/>
      <c r="I202" s="249">
        <f>ROUND(E202*H202,2)</f>
        <v>0</v>
      </c>
      <c r="J202" s="248"/>
      <c r="K202" s="249">
        <f>ROUND(E202*J202,2)</f>
        <v>0</v>
      </c>
      <c r="L202" s="249">
        <v>21</v>
      </c>
      <c r="M202" s="249">
        <f>G202*(1+L202/100)</f>
        <v>0</v>
      </c>
      <c r="N202" s="247">
        <v>3.8039999999999997E-2</v>
      </c>
      <c r="O202" s="247">
        <f>ROUND(E202*N202,2)</f>
        <v>0</v>
      </c>
      <c r="P202" s="247">
        <v>0</v>
      </c>
      <c r="Q202" s="247">
        <f>ROUND(E202*P202,2)</f>
        <v>0</v>
      </c>
      <c r="R202" s="249" t="s">
        <v>154</v>
      </c>
      <c r="S202" s="249" t="s">
        <v>111</v>
      </c>
      <c r="T202" s="250" t="s">
        <v>111</v>
      </c>
      <c r="U202" s="231">
        <v>0</v>
      </c>
      <c r="V202" s="231">
        <f>ROUND(E202*U202,2)</f>
        <v>0</v>
      </c>
      <c r="W202" s="231"/>
      <c r="X202" s="231" t="s">
        <v>155</v>
      </c>
      <c r="Y202" s="231" t="s">
        <v>113</v>
      </c>
      <c r="Z202" s="211"/>
      <c r="AA202" s="211"/>
      <c r="AB202" s="211"/>
      <c r="AC202" s="211"/>
      <c r="AD202" s="211"/>
      <c r="AE202" s="211"/>
      <c r="AF202" s="211"/>
      <c r="AG202" s="211" t="s">
        <v>156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2" x14ac:dyDescent="0.2">
      <c r="A203" s="228"/>
      <c r="B203" s="229"/>
      <c r="C203" s="263" t="s">
        <v>311</v>
      </c>
      <c r="D203" s="232"/>
      <c r="E203" s="233">
        <v>1.2E-2</v>
      </c>
      <c r="F203" s="231"/>
      <c r="G203" s="231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31"/>
      <c r="Z203" s="211"/>
      <c r="AA203" s="211"/>
      <c r="AB203" s="211"/>
      <c r="AC203" s="211"/>
      <c r="AD203" s="211"/>
      <c r="AE203" s="211"/>
      <c r="AF203" s="211"/>
      <c r="AG203" s="211" t="s">
        <v>116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2.5" outlineLevel="1" x14ac:dyDescent="0.2">
      <c r="A204" s="244">
        <v>48</v>
      </c>
      <c r="B204" s="245" t="s">
        <v>312</v>
      </c>
      <c r="C204" s="262" t="s">
        <v>313</v>
      </c>
      <c r="D204" s="246" t="s">
        <v>304</v>
      </c>
      <c r="E204" s="247">
        <v>3.2000000000000001E-2</v>
      </c>
      <c r="F204" s="248"/>
      <c r="G204" s="249">
        <f>ROUND(E204*F204,2)</f>
        <v>0</v>
      </c>
      <c r="H204" s="248"/>
      <c r="I204" s="249">
        <f>ROUND(E204*H204,2)</f>
        <v>0</v>
      </c>
      <c r="J204" s="248"/>
      <c r="K204" s="249">
        <f>ROUND(E204*J204,2)</f>
        <v>0</v>
      </c>
      <c r="L204" s="249">
        <v>21</v>
      </c>
      <c r="M204" s="249">
        <f>G204*(1+L204/100)</f>
        <v>0</v>
      </c>
      <c r="N204" s="247">
        <v>4.1930000000000002E-2</v>
      </c>
      <c r="O204" s="247">
        <f>ROUND(E204*N204,2)</f>
        <v>0</v>
      </c>
      <c r="P204" s="247">
        <v>0</v>
      </c>
      <c r="Q204" s="247">
        <f>ROUND(E204*P204,2)</f>
        <v>0</v>
      </c>
      <c r="R204" s="249" t="s">
        <v>154</v>
      </c>
      <c r="S204" s="249" t="s">
        <v>111</v>
      </c>
      <c r="T204" s="250" t="s">
        <v>111</v>
      </c>
      <c r="U204" s="231">
        <v>0</v>
      </c>
      <c r="V204" s="231">
        <f>ROUND(E204*U204,2)</f>
        <v>0</v>
      </c>
      <c r="W204" s="231"/>
      <c r="X204" s="231" t="s">
        <v>155</v>
      </c>
      <c r="Y204" s="231" t="s">
        <v>113</v>
      </c>
      <c r="Z204" s="211"/>
      <c r="AA204" s="211"/>
      <c r="AB204" s="211"/>
      <c r="AC204" s="211"/>
      <c r="AD204" s="211"/>
      <c r="AE204" s="211"/>
      <c r="AF204" s="211"/>
      <c r="AG204" s="211" t="s">
        <v>156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2" x14ac:dyDescent="0.2">
      <c r="A205" s="228"/>
      <c r="B205" s="229"/>
      <c r="C205" s="263" t="s">
        <v>314</v>
      </c>
      <c r="D205" s="232"/>
      <c r="E205" s="233">
        <v>3.2000000000000001E-2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1"/>
      <c r="AA205" s="211"/>
      <c r="AB205" s="211"/>
      <c r="AC205" s="211"/>
      <c r="AD205" s="211"/>
      <c r="AE205" s="211"/>
      <c r="AF205" s="211"/>
      <c r="AG205" s="211" t="s">
        <v>116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51">
        <v>49</v>
      </c>
      <c r="B206" s="252" t="s">
        <v>315</v>
      </c>
      <c r="C206" s="264" t="s">
        <v>316</v>
      </c>
      <c r="D206" s="253" t="s">
        <v>205</v>
      </c>
      <c r="E206" s="254">
        <v>5</v>
      </c>
      <c r="F206" s="255"/>
      <c r="G206" s="256">
        <f>ROUND(E206*F206,2)</f>
        <v>0</v>
      </c>
      <c r="H206" s="255"/>
      <c r="I206" s="256">
        <f>ROUND(E206*H206,2)</f>
        <v>0</v>
      </c>
      <c r="J206" s="255"/>
      <c r="K206" s="256">
        <f>ROUND(E206*J206,2)</f>
        <v>0</v>
      </c>
      <c r="L206" s="256">
        <v>21</v>
      </c>
      <c r="M206" s="256">
        <f>G206*(1+L206/100)</f>
        <v>0</v>
      </c>
      <c r="N206" s="254">
        <v>2.0799999999999998E-3</v>
      </c>
      <c r="O206" s="254">
        <f>ROUND(E206*N206,2)</f>
        <v>0.01</v>
      </c>
      <c r="P206" s="254">
        <v>0</v>
      </c>
      <c r="Q206" s="254">
        <f>ROUND(E206*P206,2)</f>
        <v>0</v>
      </c>
      <c r="R206" s="256" t="s">
        <v>154</v>
      </c>
      <c r="S206" s="256" t="s">
        <v>111</v>
      </c>
      <c r="T206" s="257" t="s">
        <v>111</v>
      </c>
      <c r="U206" s="231">
        <v>0</v>
      </c>
      <c r="V206" s="231">
        <f>ROUND(E206*U206,2)</f>
        <v>0</v>
      </c>
      <c r="W206" s="231"/>
      <c r="X206" s="231" t="s">
        <v>155</v>
      </c>
      <c r="Y206" s="231" t="s">
        <v>113</v>
      </c>
      <c r="Z206" s="211"/>
      <c r="AA206" s="211"/>
      <c r="AB206" s="211"/>
      <c r="AC206" s="211"/>
      <c r="AD206" s="211"/>
      <c r="AE206" s="211"/>
      <c r="AF206" s="211"/>
      <c r="AG206" s="211" t="s">
        <v>156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4">
        <v>50</v>
      </c>
      <c r="B207" s="245" t="s">
        <v>317</v>
      </c>
      <c r="C207" s="262" t="s">
        <v>318</v>
      </c>
      <c r="D207" s="246" t="s">
        <v>149</v>
      </c>
      <c r="E207" s="247">
        <v>2.6760799999999998</v>
      </c>
      <c r="F207" s="248"/>
      <c r="G207" s="249">
        <f>ROUND(E207*F207,2)</f>
        <v>0</v>
      </c>
      <c r="H207" s="248"/>
      <c r="I207" s="249">
        <f>ROUND(E207*H207,2)</f>
        <v>0</v>
      </c>
      <c r="J207" s="248"/>
      <c r="K207" s="249">
        <f>ROUND(E207*J207,2)</f>
        <v>0</v>
      </c>
      <c r="L207" s="249">
        <v>21</v>
      </c>
      <c r="M207" s="249">
        <f>G207*(1+L207/100)</f>
        <v>0</v>
      </c>
      <c r="N207" s="247">
        <v>0.55000000000000004</v>
      </c>
      <c r="O207" s="247">
        <f>ROUND(E207*N207,2)</f>
        <v>1.47</v>
      </c>
      <c r="P207" s="247">
        <v>0</v>
      </c>
      <c r="Q207" s="247">
        <f>ROUND(E207*P207,2)</f>
        <v>0</v>
      </c>
      <c r="R207" s="249"/>
      <c r="S207" s="249" t="s">
        <v>120</v>
      </c>
      <c r="T207" s="250" t="s">
        <v>121</v>
      </c>
      <c r="U207" s="231">
        <v>0</v>
      </c>
      <c r="V207" s="231">
        <f>ROUND(E207*U207,2)</f>
        <v>0</v>
      </c>
      <c r="W207" s="231"/>
      <c r="X207" s="231" t="s">
        <v>155</v>
      </c>
      <c r="Y207" s="231" t="s">
        <v>113</v>
      </c>
      <c r="Z207" s="211"/>
      <c r="AA207" s="211"/>
      <c r="AB207" s="211"/>
      <c r="AC207" s="211"/>
      <c r="AD207" s="211"/>
      <c r="AE207" s="211"/>
      <c r="AF207" s="211"/>
      <c r="AG207" s="211" t="s">
        <v>156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2" x14ac:dyDescent="0.2">
      <c r="A208" s="228"/>
      <c r="B208" s="229"/>
      <c r="C208" s="263" t="s">
        <v>319</v>
      </c>
      <c r="D208" s="232"/>
      <c r="E208" s="233">
        <v>0.20019999999999999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1"/>
      <c r="AA208" s="211"/>
      <c r="AB208" s="211"/>
      <c r="AC208" s="211"/>
      <c r="AD208" s="211"/>
      <c r="AE208" s="211"/>
      <c r="AF208" s="211"/>
      <c r="AG208" s="211" t="s">
        <v>116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3" x14ac:dyDescent="0.2">
      <c r="A209" s="228"/>
      <c r="B209" s="229"/>
      <c r="C209" s="263" t="s">
        <v>320</v>
      </c>
      <c r="D209" s="232"/>
      <c r="E209" s="233">
        <v>0.25988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1"/>
      <c r="AA209" s="211"/>
      <c r="AB209" s="211"/>
      <c r="AC209" s="211"/>
      <c r="AD209" s="211"/>
      <c r="AE209" s="211"/>
      <c r="AF209" s="211"/>
      <c r="AG209" s="211" t="s">
        <v>116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3" x14ac:dyDescent="0.2">
      <c r="A210" s="228"/>
      <c r="B210" s="229"/>
      <c r="C210" s="263" t="s">
        <v>321</v>
      </c>
      <c r="D210" s="232"/>
      <c r="E210" s="233">
        <v>0.27027000000000001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1"/>
      <c r="AA210" s="211"/>
      <c r="AB210" s="211"/>
      <c r="AC210" s="211"/>
      <c r="AD210" s="211"/>
      <c r="AE210" s="211"/>
      <c r="AF210" s="211"/>
      <c r="AG210" s="211" t="s">
        <v>116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3" x14ac:dyDescent="0.2">
      <c r="A211" s="228"/>
      <c r="B211" s="229"/>
      <c r="C211" s="263" t="s">
        <v>322</v>
      </c>
      <c r="D211" s="232"/>
      <c r="E211" s="233">
        <v>0.23100000000000001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1"/>
      <c r="AA211" s="211"/>
      <c r="AB211" s="211"/>
      <c r="AC211" s="211"/>
      <c r="AD211" s="211"/>
      <c r="AE211" s="211"/>
      <c r="AF211" s="211"/>
      <c r="AG211" s="211" t="s">
        <v>116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3" x14ac:dyDescent="0.2">
      <c r="A212" s="228"/>
      <c r="B212" s="229"/>
      <c r="C212" s="267" t="s">
        <v>232</v>
      </c>
      <c r="D212" s="234"/>
      <c r="E212" s="235">
        <v>0.96135000000000004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31"/>
      <c r="Z212" s="211"/>
      <c r="AA212" s="211"/>
      <c r="AB212" s="211"/>
      <c r="AC212" s="211"/>
      <c r="AD212" s="211"/>
      <c r="AE212" s="211"/>
      <c r="AF212" s="211"/>
      <c r="AG212" s="211" t="s">
        <v>116</v>
      </c>
      <c r="AH212" s="211">
        <v>1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3" x14ac:dyDescent="0.2">
      <c r="A213" s="228"/>
      <c r="B213" s="229"/>
      <c r="C213" s="263" t="s">
        <v>323</v>
      </c>
      <c r="D213" s="232"/>
      <c r="E213" s="233">
        <v>0.21829999999999999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31"/>
      <c r="Z213" s="211"/>
      <c r="AA213" s="211"/>
      <c r="AB213" s="211"/>
      <c r="AC213" s="211"/>
      <c r="AD213" s="211"/>
      <c r="AE213" s="211"/>
      <c r="AF213" s="211"/>
      <c r="AG213" s="211" t="s">
        <v>116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3" x14ac:dyDescent="0.2">
      <c r="A214" s="228"/>
      <c r="B214" s="229"/>
      <c r="C214" s="267" t="s">
        <v>232</v>
      </c>
      <c r="D214" s="234"/>
      <c r="E214" s="235">
        <v>0.21829999999999999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1"/>
      <c r="AA214" s="211"/>
      <c r="AB214" s="211"/>
      <c r="AC214" s="211"/>
      <c r="AD214" s="211"/>
      <c r="AE214" s="211"/>
      <c r="AF214" s="211"/>
      <c r="AG214" s="211" t="s">
        <v>116</v>
      </c>
      <c r="AH214" s="211">
        <v>1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">
      <c r="A215" s="228"/>
      <c r="B215" s="229"/>
      <c r="C215" s="263" t="s">
        <v>324</v>
      </c>
      <c r="D215" s="232"/>
      <c r="E215" s="233">
        <v>0.22792000000000001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1"/>
      <c r="AA215" s="211"/>
      <c r="AB215" s="211"/>
      <c r="AC215" s="211"/>
      <c r="AD215" s="211"/>
      <c r="AE215" s="211"/>
      <c r="AF215" s="211"/>
      <c r="AG215" s="211" t="s">
        <v>116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">
      <c r="A216" s="228"/>
      <c r="B216" s="229"/>
      <c r="C216" s="263" t="s">
        <v>325</v>
      </c>
      <c r="D216" s="232"/>
      <c r="E216" s="233">
        <v>9.2399999999999996E-2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31"/>
      <c r="Z216" s="211"/>
      <c r="AA216" s="211"/>
      <c r="AB216" s="211"/>
      <c r="AC216" s="211"/>
      <c r="AD216" s="211"/>
      <c r="AE216" s="211"/>
      <c r="AF216" s="211"/>
      <c r="AG216" s="211" t="s">
        <v>116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">
      <c r="A217" s="228"/>
      <c r="B217" s="229"/>
      <c r="C217" s="267" t="s">
        <v>232</v>
      </c>
      <c r="D217" s="234"/>
      <c r="E217" s="235">
        <v>0.32031999999999999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31"/>
      <c r="Z217" s="211"/>
      <c r="AA217" s="211"/>
      <c r="AB217" s="211"/>
      <c r="AC217" s="211"/>
      <c r="AD217" s="211"/>
      <c r="AE217" s="211"/>
      <c r="AF217" s="211"/>
      <c r="AG217" s="211" t="s">
        <v>116</v>
      </c>
      <c r="AH217" s="211">
        <v>1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">
      <c r="A218" s="228"/>
      <c r="B218" s="229"/>
      <c r="C218" s="263" t="s">
        <v>326</v>
      </c>
      <c r="D218" s="232"/>
      <c r="E218" s="233">
        <v>1.1761200000000001</v>
      </c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31"/>
      <c r="Z218" s="211"/>
      <c r="AA218" s="211"/>
      <c r="AB218" s="211"/>
      <c r="AC218" s="211"/>
      <c r="AD218" s="211"/>
      <c r="AE218" s="211"/>
      <c r="AF218" s="211"/>
      <c r="AG218" s="211" t="s">
        <v>116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">
      <c r="A219" s="228"/>
      <c r="B219" s="229"/>
      <c r="C219" s="267" t="s">
        <v>232</v>
      </c>
      <c r="D219" s="234"/>
      <c r="E219" s="235">
        <v>1.1761200000000001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31"/>
      <c r="Z219" s="211"/>
      <c r="AA219" s="211"/>
      <c r="AB219" s="211"/>
      <c r="AC219" s="211"/>
      <c r="AD219" s="211"/>
      <c r="AE219" s="211"/>
      <c r="AF219" s="211"/>
      <c r="AG219" s="211" t="s">
        <v>116</v>
      </c>
      <c r="AH219" s="211">
        <v>1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44">
        <v>51</v>
      </c>
      <c r="B220" s="245" t="s">
        <v>327</v>
      </c>
      <c r="C220" s="262" t="s">
        <v>328</v>
      </c>
      <c r="D220" s="246" t="s">
        <v>137</v>
      </c>
      <c r="E220" s="247">
        <v>2.1387</v>
      </c>
      <c r="F220" s="248"/>
      <c r="G220" s="249">
        <f>ROUND(E220*F220,2)</f>
        <v>0</v>
      </c>
      <c r="H220" s="248"/>
      <c r="I220" s="249">
        <f>ROUND(E220*H220,2)</f>
        <v>0</v>
      </c>
      <c r="J220" s="248"/>
      <c r="K220" s="249">
        <f>ROUND(E220*J220,2)</f>
        <v>0</v>
      </c>
      <c r="L220" s="249">
        <v>21</v>
      </c>
      <c r="M220" s="249">
        <f>G220*(1+L220/100)</f>
        <v>0</v>
      </c>
      <c r="N220" s="247">
        <v>0.55000000000000004</v>
      </c>
      <c r="O220" s="247">
        <f>ROUND(E220*N220,2)</f>
        <v>1.18</v>
      </c>
      <c r="P220" s="247">
        <v>0</v>
      </c>
      <c r="Q220" s="247">
        <f>ROUND(E220*P220,2)</f>
        <v>0</v>
      </c>
      <c r="R220" s="249" t="s">
        <v>154</v>
      </c>
      <c r="S220" s="249" t="s">
        <v>111</v>
      </c>
      <c r="T220" s="250" t="s">
        <v>121</v>
      </c>
      <c r="U220" s="231">
        <v>0</v>
      </c>
      <c r="V220" s="231">
        <f>ROUND(E220*U220,2)</f>
        <v>0</v>
      </c>
      <c r="W220" s="231"/>
      <c r="X220" s="231" t="s">
        <v>155</v>
      </c>
      <c r="Y220" s="231" t="s">
        <v>113</v>
      </c>
      <c r="Z220" s="211"/>
      <c r="AA220" s="211"/>
      <c r="AB220" s="211"/>
      <c r="AC220" s="211"/>
      <c r="AD220" s="211"/>
      <c r="AE220" s="211"/>
      <c r="AF220" s="211"/>
      <c r="AG220" s="211" t="s">
        <v>156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2" x14ac:dyDescent="0.2">
      <c r="A221" s="228"/>
      <c r="B221" s="229"/>
      <c r="C221" s="263" t="s">
        <v>329</v>
      </c>
      <c r="D221" s="232"/>
      <c r="E221" s="233">
        <v>1.13225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31"/>
      <c r="Z221" s="211"/>
      <c r="AA221" s="211"/>
      <c r="AB221" s="211"/>
      <c r="AC221" s="211"/>
      <c r="AD221" s="211"/>
      <c r="AE221" s="211"/>
      <c r="AF221" s="211"/>
      <c r="AG221" s="211" t="s">
        <v>116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3" x14ac:dyDescent="0.2">
      <c r="A222" s="228"/>
      <c r="B222" s="229"/>
      <c r="C222" s="263" t="s">
        <v>330</v>
      </c>
      <c r="D222" s="232"/>
      <c r="E222" s="233">
        <v>1.0064500000000001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31"/>
      <c r="Z222" s="211"/>
      <c r="AA222" s="211"/>
      <c r="AB222" s="211"/>
      <c r="AC222" s="211"/>
      <c r="AD222" s="211"/>
      <c r="AE222" s="211"/>
      <c r="AF222" s="211"/>
      <c r="AG222" s="211" t="s">
        <v>116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44">
        <v>52</v>
      </c>
      <c r="B223" s="245" t="s">
        <v>331</v>
      </c>
      <c r="C223" s="262" t="s">
        <v>332</v>
      </c>
      <c r="D223" s="246" t="s">
        <v>137</v>
      </c>
      <c r="E223" s="247">
        <v>0.82004999999999995</v>
      </c>
      <c r="F223" s="248"/>
      <c r="G223" s="249">
        <f>ROUND(E223*F223,2)</f>
        <v>0</v>
      </c>
      <c r="H223" s="248"/>
      <c r="I223" s="249">
        <f>ROUND(E223*H223,2)</f>
        <v>0</v>
      </c>
      <c r="J223" s="248"/>
      <c r="K223" s="249">
        <f>ROUND(E223*J223,2)</f>
        <v>0</v>
      </c>
      <c r="L223" s="249">
        <v>21</v>
      </c>
      <c r="M223" s="249">
        <f>G223*(1+L223/100)</f>
        <v>0</v>
      </c>
      <c r="N223" s="247">
        <v>0.55000000000000004</v>
      </c>
      <c r="O223" s="247">
        <f>ROUND(E223*N223,2)</f>
        <v>0.45</v>
      </c>
      <c r="P223" s="247">
        <v>0</v>
      </c>
      <c r="Q223" s="247">
        <f>ROUND(E223*P223,2)</f>
        <v>0</v>
      </c>
      <c r="R223" s="249" t="s">
        <v>154</v>
      </c>
      <c r="S223" s="249" t="s">
        <v>111</v>
      </c>
      <c r="T223" s="250" t="s">
        <v>111</v>
      </c>
      <c r="U223" s="231">
        <v>0</v>
      </c>
      <c r="V223" s="231">
        <f>ROUND(E223*U223,2)</f>
        <v>0</v>
      </c>
      <c r="W223" s="231"/>
      <c r="X223" s="231" t="s">
        <v>155</v>
      </c>
      <c r="Y223" s="231" t="s">
        <v>113</v>
      </c>
      <c r="Z223" s="211"/>
      <c r="AA223" s="211"/>
      <c r="AB223" s="211"/>
      <c r="AC223" s="211"/>
      <c r="AD223" s="211"/>
      <c r="AE223" s="211"/>
      <c r="AF223" s="211"/>
      <c r="AG223" s="211" t="s">
        <v>156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2" x14ac:dyDescent="0.2">
      <c r="A224" s="228"/>
      <c r="B224" s="229"/>
      <c r="C224" s="263" t="s">
        <v>333</v>
      </c>
      <c r="D224" s="232"/>
      <c r="E224" s="233"/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1"/>
      <c r="AA224" s="211"/>
      <c r="AB224" s="211"/>
      <c r="AC224" s="211"/>
      <c r="AD224" s="211"/>
      <c r="AE224" s="211"/>
      <c r="AF224" s="211"/>
      <c r="AG224" s="211" t="s">
        <v>116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3" x14ac:dyDescent="0.2">
      <c r="A225" s="228"/>
      <c r="B225" s="229"/>
      <c r="C225" s="263" t="s">
        <v>334</v>
      </c>
      <c r="D225" s="232"/>
      <c r="E225" s="233">
        <v>0.23285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1"/>
      <c r="AA225" s="211"/>
      <c r="AB225" s="211"/>
      <c r="AC225" s="211"/>
      <c r="AD225" s="211"/>
      <c r="AE225" s="211"/>
      <c r="AF225" s="211"/>
      <c r="AG225" s="211" t="s">
        <v>116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3" x14ac:dyDescent="0.2">
      <c r="A226" s="228"/>
      <c r="B226" s="229"/>
      <c r="C226" s="263" t="s">
        <v>335</v>
      </c>
      <c r="D226" s="232"/>
      <c r="E226" s="233">
        <v>0.28828999999999999</v>
      </c>
      <c r="F226" s="231"/>
      <c r="G226" s="231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31"/>
      <c r="Z226" s="211"/>
      <c r="AA226" s="211"/>
      <c r="AB226" s="211"/>
      <c r="AC226" s="211"/>
      <c r="AD226" s="211"/>
      <c r="AE226" s="211"/>
      <c r="AF226" s="211"/>
      <c r="AG226" s="211" t="s">
        <v>116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3" x14ac:dyDescent="0.2">
      <c r="A227" s="228"/>
      <c r="B227" s="229"/>
      <c r="C227" s="263" t="s">
        <v>336</v>
      </c>
      <c r="D227" s="232"/>
      <c r="E227" s="233">
        <v>0.12565999999999999</v>
      </c>
      <c r="F227" s="231"/>
      <c r="G227" s="231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1"/>
      <c r="AA227" s="211"/>
      <c r="AB227" s="211"/>
      <c r="AC227" s="211"/>
      <c r="AD227" s="211"/>
      <c r="AE227" s="211"/>
      <c r="AF227" s="211"/>
      <c r="AG227" s="211" t="s">
        <v>116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3" x14ac:dyDescent="0.2">
      <c r="A228" s="228"/>
      <c r="B228" s="229"/>
      <c r="C228" s="263" t="s">
        <v>337</v>
      </c>
      <c r="D228" s="232"/>
      <c r="E228" s="233">
        <v>0.17324999999999999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31"/>
      <c r="Z228" s="211"/>
      <c r="AA228" s="211"/>
      <c r="AB228" s="211"/>
      <c r="AC228" s="211"/>
      <c r="AD228" s="211"/>
      <c r="AE228" s="211"/>
      <c r="AF228" s="211"/>
      <c r="AG228" s="211" t="s">
        <v>116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ht="22.5" outlineLevel="1" x14ac:dyDescent="0.2">
      <c r="A229" s="244">
        <v>53</v>
      </c>
      <c r="B229" s="245" t="s">
        <v>338</v>
      </c>
      <c r="C229" s="262" t="s">
        <v>339</v>
      </c>
      <c r="D229" s="246" t="s">
        <v>137</v>
      </c>
      <c r="E229" s="247">
        <v>2.3279999999999999E-2</v>
      </c>
      <c r="F229" s="248"/>
      <c r="G229" s="249">
        <f>ROUND(E229*F229,2)</f>
        <v>0</v>
      </c>
      <c r="H229" s="248"/>
      <c r="I229" s="249">
        <f>ROUND(E229*H229,2)</f>
        <v>0</v>
      </c>
      <c r="J229" s="248"/>
      <c r="K229" s="249">
        <f>ROUND(E229*J229,2)</f>
        <v>0</v>
      </c>
      <c r="L229" s="249">
        <v>21</v>
      </c>
      <c r="M229" s="249">
        <f>G229*(1+L229/100)</f>
        <v>0</v>
      </c>
      <c r="N229" s="247">
        <v>0.66</v>
      </c>
      <c r="O229" s="247">
        <f>ROUND(E229*N229,2)</f>
        <v>0.02</v>
      </c>
      <c r="P229" s="247">
        <v>0</v>
      </c>
      <c r="Q229" s="247">
        <f>ROUND(E229*P229,2)</f>
        <v>0</v>
      </c>
      <c r="R229" s="249" t="s">
        <v>154</v>
      </c>
      <c r="S229" s="249" t="s">
        <v>111</v>
      </c>
      <c r="T229" s="250" t="s">
        <v>111</v>
      </c>
      <c r="U229" s="231">
        <v>0</v>
      </c>
      <c r="V229" s="231">
        <f>ROUND(E229*U229,2)</f>
        <v>0</v>
      </c>
      <c r="W229" s="231"/>
      <c r="X229" s="231" t="s">
        <v>155</v>
      </c>
      <c r="Y229" s="231" t="s">
        <v>113</v>
      </c>
      <c r="Z229" s="211"/>
      <c r="AA229" s="211"/>
      <c r="AB229" s="211"/>
      <c r="AC229" s="211"/>
      <c r="AD229" s="211"/>
      <c r="AE229" s="211"/>
      <c r="AF229" s="211"/>
      <c r="AG229" s="211" t="s">
        <v>156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2" x14ac:dyDescent="0.2">
      <c r="A230" s="228"/>
      <c r="B230" s="229"/>
      <c r="C230" s="263" t="s">
        <v>340</v>
      </c>
      <c r="D230" s="232"/>
      <c r="E230" s="233">
        <v>2.3279999999999999E-2</v>
      </c>
      <c r="F230" s="231"/>
      <c r="G230" s="231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31"/>
      <c r="Z230" s="211"/>
      <c r="AA230" s="211"/>
      <c r="AB230" s="211"/>
      <c r="AC230" s="211"/>
      <c r="AD230" s="211"/>
      <c r="AE230" s="211"/>
      <c r="AF230" s="211"/>
      <c r="AG230" s="211" t="s">
        <v>116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ht="22.5" outlineLevel="1" x14ac:dyDescent="0.2">
      <c r="A231" s="251">
        <v>54</v>
      </c>
      <c r="B231" s="252" t="s">
        <v>341</v>
      </c>
      <c r="C231" s="264" t="s">
        <v>342</v>
      </c>
      <c r="D231" s="253" t="s">
        <v>223</v>
      </c>
      <c r="E231" s="254">
        <v>3.1568200000000002</v>
      </c>
      <c r="F231" s="255"/>
      <c r="G231" s="256">
        <f>ROUND(E231*F231,2)</f>
        <v>0</v>
      </c>
      <c r="H231" s="255"/>
      <c r="I231" s="256">
        <f>ROUND(E231*H231,2)</f>
        <v>0</v>
      </c>
      <c r="J231" s="255"/>
      <c r="K231" s="256">
        <f>ROUND(E231*J231,2)</f>
        <v>0</v>
      </c>
      <c r="L231" s="256">
        <v>21</v>
      </c>
      <c r="M231" s="256">
        <f>G231*(1+L231/100)</f>
        <v>0</v>
      </c>
      <c r="N231" s="254">
        <v>0</v>
      </c>
      <c r="O231" s="254">
        <f>ROUND(E231*N231,2)</f>
        <v>0</v>
      </c>
      <c r="P231" s="254">
        <v>0</v>
      </c>
      <c r="Q231" s="254">
        <f>ROUND(E231*P231,2)</f>
        <v>0</v>
      </c>
      <c r="R231" s="256"/>
      <c r="S231" s="256" t="s">
        <v>111</v>
      </c>
      <c r="T231" s="257" t="s">
        <v>111</v>
      </c>
      <c r="U231" s="231">
        <v>1.7509999999999999</v>
      </c>
      <c r="V231" s="231">
        <f>ROUND(E231*U231,2)</f>
        <v>5.53</v>
      </c>
      <c r="W231" s="231"/>
      <c r="X231" s="231" t="s">
        <v>224</v>
      </c>
      <c r="Y231" s="231" t="s">
        <v>113</v>
      </c>
      <c r="Z231" s="211"/>
      <c r="AA231" s="211"/>
      <c r="AB231" s="211"/>
      <c r="AC231" s="211"/>
      <c r="AD231" s="211"/>
      <c r="AE231" s="211"/>
      <c r="AF231" s="211"/>
      <c r="AG231" s="211" t="s">
        <v>225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x14ac:dyDescent="0.2">
      <c r="A232" s="237" t="s">
        <v>106</v>
      </c>
      <c r="B232" s="238" t="s">
        <v>69</v>
      </c>
      <c r="C232" s="261" t="s">
        <v>70</v>
      </c>
      <c r="D232" s="239"/>
      <c r="E232" s="240"/>
      <c r="F232" s="241"/>
      <c r="G232" s="241">
        <f>SUMIF(AG233:AG236,"&lt;&gt;NOR",G233:G236)</f>
        <v>0</v>
      </c>
      <c r="H232" s="241"/>
      <c r="I232" s="241">
        <f>SUM(I233:I236)</f>
        <v>0</v>
      </c>
      <c r="J232" s="241"/>
      <c r="K232" s="241">
        <f>SUM(K233:K236)</f>
        <v>0</v>
      </c>
      <c r="L232" s="241"/>
      <c r="M232" s="241">
        <f>SUM(M233:M236)</f>
        <v>0</v>
      </c>
      <c r="N232" s="240"/>
      <c r="O232" s="240">
        <f>SUM(O233:O236)</f>
        <v>0</v>
      </c>
      <c r="P232" s="240"/>
      <c r="Q232" s="240">
        <f>SUM(Q233:Q236)</f>
        <v>0</v>
      </c>
      <c r="R232" s="241"/>
      <c r="S232" s="241"/>
      <c r="T232" s="242"/>
      <c r="U232" s="236"/>
      <c r="V232" s="236">
        <f>SUM(V233:V236)</f>
        <v>0</v>
      </c>
      <c r="W232" s="236"/>
      <c r="X232" s="236"/>
      <c r="Y232" s="236"/>
      <c r="AG232" t="s">
        <v>107</v>
      </c>
    </row>
    <row r="233" spans="1:60" ht="22.5" outlineLevel="1" x14ac:dyDescent="0.2">
      <c r="A233" s="251">
        <v>55</v>
      </c>
      <c r="B233" s="252" t="s">
        <v>343</v>
      </c>
      <c r="C233" s="264" t="s">
        <v>344</v>
      </c>
      <c r="D233" s="253" t="s">
        <v>119</v>
      </c>
      <c r="E233" s="254">
        <v>6</v>
      </c>
      <c r="F233" s="255"/>
      <c r="G233" s="256">
        <f>ROUND(E233*F233,2)</f>
        <v>0</v>
      </c>
      <c r="H233" s="255"/>
      <c r="I233" s="256">
        <f>ROUND(E233*H233,2)</f>
        <v>0</v>
      </c>
      <c r="J233" s="255"/>
      <c r="K233" s="256">
        <f>ROUND(E233*J233,2)</f>
        <v>0</v>
      </c>
      <c r="L233" s="256">
        <v>21</v>
      </c>
      <c r="M233" s="256">
        <f>G233*(1+L233/100)</f>
        <v>0</v>
      </c>
      <c r="N233" s="254">
        <v>0</v>
      </c>
      <c r="O233" s="254">
        <f>ROUND(E233*N233,2)</f>
        <v>0</v>
      </c>
      <c r="P233" s="254">
        <v>0</v>
      </c>
      <c r="Q233" s="254">
        <f>ROUND(E233*P233,2)</f>
        <v>0</v>
      </c>
      <c r="R233" s="256"/>
      <c r="S233" s="256" t="s">
        <v>120</v>
      </c>
      <c r="T233" s="257" t="s">
        <v>121</v>
      </c>
      <c r="U233" s="231">
        <v>0</v>
      </c>
      <c r="V233" s="231">
        <f>ROUND(E233*U233,2)</f>
        <v>0</v>
      </c>
      <c r="W233" s="231"/>
      <c r="X233" s="231" t="s">
        <v>112</v>
      </c>
      <c r="Y233" s="231" t="s">
        <v>113</v>
      </c>
      <c r="Z233" s="211"/>
      <c r="AA233" s="211"/>
      <c r="AB233" s="211"/>
      <c r="AC233" s="211"/>
      <c r="AD233" s="211"/>
      <c r="AE233" s="211"/>
      <c r="AF233" s="211"/>
      <c r="AG233" s="211" t="s">
        <v>114</v>
      </c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44">
        <v>56</v>
      </c>
      <c r="B234" s="245" t="s">
        <v>345</v>
      </c>
      <c r="C234" s="262" t="s">
        <v>346</v>
      </c>
      <c r="D234" s="246" t="s">
        <v>347</v>
      </c>
      <c r="E234" s="247">
        <v>14.24</v>
      </c>
      <c r="F234" s="248"/>
      <c r="G234" s="249">
        <f>ROUND(E234*F234,2)</f>
        <v>0</v>
      </c>
      <c r="H234" s="248"/>
      <c r="I234" s="249">
        <f>ROUND(E234*H234,2)</f>
        <v>0</v>
      </c>
      <c r="J234" s="248"/>
      <c r="K234" s="249">
        <f>ROUND(E234*J234,2)</f>
        <v>0</v>
      </c>
      <c r="L234" s="249">
        <v>21</v>
      </c>
      <c r="M234" s="249">
        <f>G234*(1+L234/100)</f>
        <v>0</v>
      </c>
      <c r="N234" s="247">
        <v>0</v>
      </c>
      <c r="O234" s="247">
        <f>ROUND(E234*N234,2)</f>
        <v>0</v>
      </c>
      <c r="P234" s="247">
        <v>0</v>
      </c>
      <c r="Q234" s="247">
        <f>ROUND(E234*P234,2)</f>
        <v>0</v>
      </c>
      <c r="R234" s="249"/>
      <c r="S234" s="249" t="s">
        <v>120</v>
      </c>
      <c r="T234" s="250" t="s">
        <v>121</v>
      </c>
      <c r="U234" s="231">
        <v>0</v>
      </c>
      <c r="V234" s="231">
        <f>ROUND(E234*U234,2)</f>
        <v>0</v>
      </c>
      <c r="W234" s="231"/>
      <c r="X234" s="231" t="s">
        <v>112</v>
      </c>
      <c r="Y234" s="231" t="s">
        <v>113</v>
      </c>
      <c r="Z234" s="211"/>
      <c r="AA234" s="211"/>
      <c r="AB234" s="211"/>
      <c r="AC234" s="211"/>
      <c r="AD234" s="211"/>
      <c r="AE234" s="211"/>
      <c r="AF234" s="211"/>
      <c r="AG234" s="211" t="s">
        <v>114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2" x14ac:dyDescent="0.2">
      <c r="A235" s="228"/>
      <c r="B235" s="229"/>
      <c r="C235" s="263" t="s">
        <v>348</v>
      </c>
      <c r="D235" s="232"/>
      <c r="E235" s="233">
        <v>6.56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31"/>
      <c r="Z235" s="211"/>
      <c r="AA235" s="211"/>
      <c r="AB235" s="211"/>
      <c r="AC235" s="211"/>
      <c r="AD235" s="211"/>
      <c r="AE235" s="211"/>
      <c r="AF235" s="211"/>
      <c r="AG235" s="211" t="s">
        <v>116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3" x14ac:dyDescent="0.2">
      <c r="A236" s="228"/>
      <c r="B236" s="229"/>
      <c r="C236" s="263" t="s">
        <v>349</v>
      </c>
      <c r="D236" s="232"/>
      <c r="E236" s="233">
        <v>7.68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31"/>
      <c r="Z236" s="211"/>
      <c r="AA236" s="211"/>
      <c r="AB236" s="211"/>
      <c r="AC236" s="211"/>
      <c r="AD236" s="211"/>
      <c r="AE236" s="211"/>
      <c r="AF236" s="211"/>
      <c r="AG236" s="211" t="s">
        <v>116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x14ac:dyDescent="0.2">
      <c r="A237" s="237" t="s">
        <v>106</v>
      </c>
      <c r="B237" s="238" t="s">
        <v>71</v>
      </c>
      <c r="C237" s="261" t="s">
        <v>72</v>
      </c>
      <c r="D237" s="239"/>
      <c r="E237" s="240"/>
      <c r="F237" s="241"/>
      <c r="G237" s="241">
        <f>SUMIF(AG238:AG248,"&lt;&gt;NOR",G238:G248)</f>
        <v>0</v>
      </c>
      <c r="H237" s="241"/>
      <c r="I237" s="241">
        <f>SUM(I238:I248)</f>
        <v>0</v>
      </c>
      <c r="J237" s="241"/>
      <c r="K237" s="241">
        <f>SUM(K238:K248)</f>
        <v>0</v>
      </c>
      <c r="L237" s="241"/>
      <c r="M237" s="241">
        <f>SUM(M238:M248)</f>
        <v>0</v>
      </c>
      <c r="N237" s="240"/>
      <c r="O237" s="240">
        <f>SUM(O238:O248)</f>
        <v>0.46</v>
      </c>
      <c r="P237" s="240"/>
      <c r="Q237" s="240">
        <f>SUM(Q238:Q248)</f>
        <v>0</v>
      </c>
      <c r="R237" s="241"/>
      <c r="S237" s="241"/>
      <c r="T237" s="242"/>
      <c r="U237" s="236"/>
      <c r="V237" s="236">
        <f>SUM(V238:V248)</f>
        <v>31.299999999999997</v>
      </c>
      <c r="W237" s="236"/>
      <c r="X237" s="236"/>
      <c r="Y237" s="236"/>
      <c r="AG237" t="s">
        <v>107</v>
      </c>
    </row>
    <row r="238" spans="1:60" outlineLevel="1" x14ac:dyDescent="0.2">
      <c r="A238" s="244">
        <v>57</v>
      </c>
      <c r="B238" s="245" t="s">
        <v>350</v>
      </c>
      <c r="C238" s="262" t="s">
        <v>351</v>
      </c>
      <c r="D238" s="246" t="s">
        <v>110</v>
      </c>
      <c r="E238" s="247">
        <v>27.699200000000001</v>
      </c>
      <c r="F238" s="248"/>
      <c r="G238" s="249">
        <f>ROUND(E238*F238,2)</f>
        <v>0</v>
      </c>
      <c r="H238" s="248"/>
      <c r="I238" s="249">
        <f>ROUND(E238*H238,2)</f>
        <v>0</v>
      </c>
      <c r="J238" s="248"/>
      <c r="K238" s="249">
        <f>ROUND(E238*J238,2)</f>
        <v>0</v>
      </c>
      <c r="L238" s="249">
        <v>21</v>
      </c>
      <c r="M238" s="249">
        <f>G238*(1+L238/100)</f>
        <v>0</v>
      </c>
      <c r="N238" s="247">
        <v>1E-4</v>
      </c>
      <c r="O238" s="247">
        <f>ROUND(E238*N238,2)</f>
        <v>0</v>
      </c>
      <c r="P238" s="247">
        <v>0</v>
      </c>
      <c r="Q238" s="247">
        <f>ROUND(E238*P238,2)</f>
        <v>0</v>
      </c>
      <c r="R238" s="249"/>
      <c r="S238" s="249" t="s">
        <v>111</v>
      </c>
      <c r="T238" s="250" t="s">
        <v>111</v>
      </c>
      <c r="U238" s="231">
        <v>0.75</v>
      </c>
      <c r="V238" s="231">
        <f>ROUND(E238*U238,2)</f>
        <v>20.77</v>
      </c>
      <c r="W238" s="231"/>
      <c r="X238" s="231" t="s">
        <v>112</v>
      </c>
      <c r="Y238" s="231" t="s">
        <v>113</v>
      </c>
      <c r="Z238" s="211"/>
      <c r="AA238" s="211"/>
      <c r="AB238" s="211"/>
      <c r="AC238" s="211"/>
      <c r="AD238" s="211"/>
      <c r="AE238" s="211"/>
      <c r="AF238" s="211"/>
      <c r="AG238" s="211" t="s">
        <v>114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2" x14ac:dyDescent="0.2">
      <c r="A239" s="228"/>
      <c r="B239" s="229"/>
      <c r="C239" s="265" t="s">
        <v>352</v>
      </c>
      <c r="D239" s="258"/>
      <c r="E239" s="258"/>
      <c r="F239" s="258"/>
      <c r="G239" s="258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31"/>
      <c r="Z239" s="211"/>
      <c r="AA239" s="211"/>
      <c r="AB239" s="211"/>
      <c r="AC239" s="211"/>
      <c r="AD239" s="211"/>
      <c r="AE239" s="211"/>
      <c r="AF239" s="211"/>
      <c r="AG239" s="211" t="s">
        <v>185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2" x14ac:dyDescent="0.2">
      <c r="A240" s="228"/>
      <c r="B240" s="229"/>
      <c r="C240" s="263" t="s">
        <v>142</v>
      </c>
      <c r="D240" s="232"/>
      <c r="E240" s="233"/>
      <c r="F240" s="231"/>
      <c r="G240" s="231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31"/>
      <c r="Z240" s="211"/>
      <c r="AA240" s="211"/>
      <c r="AB240" s="211"/>
      <c r="AC240" s="211"/>
      <c r="AD240" s="211"/>
      <c r="AE240" s="211"/>
      <c r="AF240" s="211"/>
      <c r="AG240" s="211" t="s">
        <v>116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3" x14ac:dyDescent="0.2">
      <c r="A241" s="228"/>
      <c r="B241" s="229"/>
      <c r="C241" s="263" t="s">
        <v>253</v>
      </c>
      <c r="D241" s="232"/>
      <c r="E241" s="233">
        <v>27.699200000000001</v>
      </c>
      <c r="F241" s="231"/>
      <c r="G241" s="231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31"/>
      <c r="Z241" s="211"/>
      <c r="AA241" s="211"/>
      <c r="AB241" s="211"/>
      <c r="AC241" s="211"/>
      <c r="AD241" s="211"/>
      <c r="AE241" s="211"/>
      <c r="AF241" s="211"/>
      <c r="AG241" s="211" t="s">
        <v>116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44">
        <v>58</v>
      </c>
      <c r="B242" s="245" t="s">
        <v>353</v>
      </c>
      <c r="C242" s="262" t="s">
        <v>354</v>
      </c>
      <c r="D242" s="246" t="s">
        <v>110</v>
      </c>
      <c r="E242" s="247">
        <v>27.699200000000001</v>
      </c>
      <c r="F242" s="248"/>
      <c r="G242" s="249">
        <f>ROUND(E242*F242,2)</f>
        <v>0</v>
      </c>
      <c r="H242" s="248"/>
      <c r="I242" s="249">
        <f>ROUND(E242*H242,2)</f>
        <v>0</v>
      </c>
      <c r="J242" s="248"/>
      <c r="K242" s="249">
        <f>ROUND(E242*J242,2)</f>
        <v>0</v>
      </c>
      <c r="L242" s="249">
        <v>21</v>
      </c>
      <c r="M242" s="249">
        <f>G242*(1+L242/100)</f>
        <v>0</v>
      </c>
      <c r="N242" s="247">
        <v>1.0000000000000001E-5</v>
      </c>
      <c r="O242" s="247">
        <f>ROUND(E242*N242,2)</f>
        <v>0</v>
      </c>
      <c r="P242" s="247">
        <v>0</v>
      </c>
      <c r="Q242" s="247">
        <f>ROUND(E242*P242,2)</f>
        <v>0</v>
      </c>
      <c r="R242" s="249"/>
      <c r="S242" s="249" t="s">
        <v>111</v>
      </c>
      <c r="T242" s="250" t="s">
        <v>111</v>
      </c>
      <c r="U242" s="231">
        <v>0.34</v>
      </c>
      <c r="V242" s="231">
        <f>ROUND(E242*U242,2)</f>
        <v>9.42</v>
      </c>
      <c r="W242" s="231"/>
      <c r="X242" s="231" t="s">
        <v>112</v>
      </c>
      <c r="Y242" s="231" t="s">
        <v>113</v>
      </c>
      <c r="Z242" s="211"/>
      <c r="AA242" s="211"/>
      <c r="AB242" s="211"/>
      <c r="AC242" s="211"/>
      <c r="AD242" s="211"/>
      <c r="AE242" s="211"/>
      <c r="AF242" s="211"/>
      <c r="AG242" s="211" t="s">
        <v>114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2" x14ac:dyDescent="0.2">
      <c r="A243" s="228"/>
      <c r="B243" s="229"/>
      <c r="C243" s="263" t="s">
        <v>142</v>
      </c>
      <c r="D243" s="232"/>
      <c r="E243" s="233"/>
      <c r="F243" s="231"/>
      <c r="G243" s="231"/>
      <c r="H243" s="231"/>
      <c r="I243" s="231"/>
      <c r="J243" s="231"/>
      <c r="K243" s="231"/>
      <c r="L243" s="231"/>
      <c r="M243" s="231"/>
      <c r="N243" s="230"/>
      <c r="O243" s="230"/>
      <c r="P243" s="230"/>
      <c r="Q243" s="230"/>
      <c r="R243" s="231"/>
      <c r="S243" s="231"/>
      <c r="T243" s="231"/>
      <c r="U243" s="231"/>
      <c r="V243" s="231"/>
      <c r="W243" s="231"/>
      <c r="X243" s="231"/>
      <c r="Y243" s="231"/>
      <c r="Z243" s="211"/>
      <c r="AA243" s="211"/>
      <c r="AB243" s="211"/>
      <c r="AC243" s="211"/>
      <c r="AD243" s="211"/>
      <c r="AE243" s="211"/>
      <c r="AF243" s="211"/>
      <c r="AG243" s="211" t="s">
        <v>116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3" x14ac:dyDescent="0.2">
      <c r="A244" s="228"/>
      <c r="B244" s="229"/>
      <c r="C244" s="263" t="s">
        <v>253</v>
      </c>
      <c r="D244" s="232"/>
      <c r="E244" s="233">
        <v>27.699200000000001</v>
      </c>
      <c r="F244" s="231"/>
      <c r="G244" s="231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31"/>
      <c r="Z244" s="211"/>
      <c r="AA244" s="211"/>
      <c r="AB244" s="211"/>
      <c r="AC244" s="211"/>
      <c r="AD244" s="211"/>
      <c r="AE244" s="211"/>
      <c r="AF244" s="211"/>
      <c r="AG244" s="211" t="s">
        <v>116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ht="22.5" outlineLevel="1" x14ac:dyDescent="0.2">
      <c r="A245" s="244">
        <v>59</v>
      </c>
      <c r="B245" s="245" t="s">
        <v>355</v>
      </c>
      <c r="C245" s="262" t="s">
        <v>356</v>
      </c>
      <c r="D245" s="246" t="s">
        <v>110</v>
      </c>
      <c r="E245" s="247">
        <v>33.239040000000003</v>
      </c>
      <c r="F245" s="248"/>
      <c r="G245" s="249">
        <f>ROUND(E245*F245,2)</f>
        <v>0</v>
      </c>
      <c r="H245" s="248"/>
      <c r="I245" s="249">
        <f>ROUND(E245*H245,2)</f>
        <v>0</v>
      </c>
      <c r="J245" s="248"/>
      <c r="K245" s="249">
        <f>ROUND(E245*J245,2)</f>
        <v>0</v>
      </c>
      <c r="L245" s="249">
        <v>21</v>
      </c>
      <c r="M245" s="249">
        <f>G245*(1+L245/100)</f>
        <v>0</v>
      </c>
      <c r="N245" s="247">
        <v>1.372E-2</v>
      </c>
      <c r="O245" s="247">
        <f>ROUND(E245*N245,2)</f>
        <v>0.46</v>
      </c>
      <c r="P245" s="247">
        <v>0</v>
      </c>
      <c r="Q245" s="247">
        <f>ROUND(E245*P245,2)</f>
        <v>0</v>
      </c>
      <c r="R245" s="249" t="s">
        <v>154</v>
      </c>
      <c r="S245" s="249" t="s">
        <v>111</v>
      </c>
      <c r="T245" s="250" t="s">
        <v>121</v>
      </c>
      <c r="U245" s="231">
        <v>0</v>
      </c>
      <c r="V245" s="231">
        <f>ROUND(E245*U245,2)</f>
        <v>0</v>
      </c>
      <c r="W245" s="231"/>
      <c r="X245" s="231" t="s">
        <v>155</v>
      </c>
      <c r="Y245" s="231" t="s">
        <v>113</v>
      </c>
      <c r="Z245" s="211"/>
      <c r="AA245" s="211"/>
      <c r="AB245" s="211"/>
      <c r="AC245" s="211"/>
      <c r="AD245" s="211"/>
      <c r="AE245" s="211"/>
      <c r="AF245" s="211"/>
      <c r="AG245" s="211" t="s">
        <v>156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2" x14ac:dyDescent="0.2">
      <c r="A246" s="228"/>
      <c r="B246" s="229"/>
      <c r="C246" s="263" t="s">
        <v>142</v>
      </c>
      <c r="D246" s="232"/>
      <c r="E246" s="233"/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31"/>
      <c r="Z246" s="211"/>
      <c r="AA246" s="211"/>
      <c r="AB246" s="211"/>
      <c r="AC246" s="211"/>
      <c r="AD246" s="211"/>
      <c r="AE246" s="211"/>
      <c r="AF246" s="211"/>
      <c r="AG246" s="211" t="s">
        <v>116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3" x14ac:dyDescent="0.2">
      <c r="A247" s="228"/>
      <c r="B247" s="229"/>
      <c r="C247" s="263" t="s">
        <v>357</v>
      </c>
      <c r="D247" s="232"/>
      <c r="E247" s="233">
        <v>33.239040000000003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31"/>
      <c r="Z247" s="211"/>
      <c r="AA247" s="211"/>
      <c r="AB247" s="211"/>
      <c r="AC247" s="211"/>
      <c r="AD247" s="211"/>
      <c r="AE247" s="211"/>
      <c r="AF247" s="211"/>
      <c r="AG247" s="211" t="s">
        <v>116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51">
        <v>60</v>
      </c>
      <c r="B248" s="252" t="s">
        <v>358</v>
      </c>
      <c r="C248" s="264" t="s">
        <v>359</v>
      </c>
      <c r="D248" s="253" t="s">
        <v>223</v>
      </c>
      <c r="E248" s="254">
        <v>0.45909</v>
      </c>
      <c r="F248" s="255"/>
      <c r="G248" s="256">
        <f>ROUND(E248*F248,2)</f>
        <v>0</v>
      </c>
      <c r="H248" s="255"/>
      <c r="I248" s="256">
        <f>ROUND(E248*H248,2)</f>
        <v>0</v>
      </c>
      <c r="J248" s="255"/>
      <c r="K248" s="256">
        <f>ROUND(E248*J248,2)</f>
        <v>0</v>
      </c>
      <c r="L248" s="256">
        <v>21</v>
      </c>
      <c r="M248" s="256">
        <f>G248*(1+L248/100)</f>
        <v>0</v>
      </c>
      <c r="N248" s="254">
        <v>0</v>
      </c>
      <c r="O248" s="254">
        <f>ROUND(E248*N248,2)</f>
        <v>0</v>
      </c>
      <c r="P248" s="254">
        <v>0</v>
      </c>
      <c r="Q248" s="254">
        <f>ROUND(E248*P248,2)</f>
        <v>0</v>
      </c>
      <c r="R248" s="256"/>
      <c r="S248" s="256" t="s">
        <v>111</v>
      </c>
      <c r="T248" s="257" t="s">
        <v>111</v>
      </c>
      <c r="U248" s="231">
        <v>2.42</v>
      </c>
      <c r="V248" s="231">
        <f>ROUND(E248*U248,2)</f>
        <v>1.1100000000000001</v>
      </c>
      <c r="W248" s="231"/>
      <c r="X248" s="231" t="s">
        <v>224</v>
      </c>
      <c r="Y248" s="231" t="s">
        <v>113</v>
      </c>
      <c r="Z248" s="211"/>
      <c r="AA248" s="211"/>
      <c r="AB248" s="211"/>
      <c r="AC248" s="211"/>
      <c r="AD248" s="211"/>
      <c r="AE248" s="211"/>
      <c r="AF248" s="211"/>
      <c r="AG248" s="211" t="s">
        <v>225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x14ac:dyDescent="0.2">
      <c r="A249" s="237" t="s">
        <v>106</v>
      </c>
      <c r="B249" s="238" t="s">
        <v>73</v>
      </c>
      <c r="C249" s="261" t="s">
        <v>74</v>
      </c>
      <c r="D249" s="239"/>
      <c r="E249" s="240"/>
      <c r="F249" s="241"/>
      <c r="G249" s="241">
        <f>SUMIF(AG250:AG292,"&lt;&gt;NOR",G250:G292)</f>
        <v>0</v>
      </c>
      <c r="H249" s="241"/>
      <c r="I249" s="241">
        <f>SUM(I250:I292)</f>
        <v>0</v>
      </c>
      <c r="J249" s="241"/>
      <c r="K249" s="241">
        <f>SUM(K250:K292)</f>
        <v>0</v>
      </c>
      <c r="L249" s="241"/>
      <c r="M249" s="241">
        <f>SUM(M250:M292)</f>
        <v>0</v>
      </c>
      <c r="N249" s="240"/>
      <c r="O249" s="240">
        <f>SUM(O250:O292)</f>
        <v>6.0000000000000005E-2</v>
      </c>
      <c r="P249" s="240"/>
      <c r="Q249" s="240">
        <f>SUM(Q250:Q292)</f>
        <v>0</v>
      </c>
      <c r="R249" s="241"/>
      <c r="S249" s="241"/>
      <c r="T249" s="242"/>
      <c r="U249" s="236"/>
      <c r="V249" s="236">
        <f>SUM(V250:V292)</f>
        <v>59.1</v>
      </c>
      <c r="W249" s="236"/>
      <c r="X249" s="236"/>
      <c r="Y249" s="236"/>
      <c r="AG249" t="s">
        <v>107</v>
      </c>
    </row>
    <row r="250" spans="1:60" outlineLevel="1" x14ac:dyDescent="0.2">
      <c r="A250" s="244">
        <v>61</v>
      </c>
      <c r="B250" s="245" t="s">
        <v>360</v>
      </c>
      <c r="C250" s="262" t="s">
        <v>361</v>
      </c>
      <c r="D250" s="246" t="s">
        <v>110</v>
      </c>
      <c r="E250" s="247">
        <v>27.699200000000001</v>
      </c>
      <c r="F250" s="248"/>
      <c r="G250" s="249">
        <f>ROUND(E250*F250,2)</f>
        <v>0</v>
      </c>
      <c r="H250" s="248"/>
      <c r="I250" s="249">
        <f>ROUND(E250*H250,2)</f>
        <v>0</v>
      </c>
      <c r="J250" s="248"/>
      <c r="K250" s="249">
        <f>ROUND(E250*J250,2)</f>
        <v>0</v>
      </c>
      <c r="L250" s="249">
        <v>21</v>
      </c>
      <c r="M250" s="249">
        <f>G250*(1+L250/100)</f>
        <v>0</v>
      </c>
      <c r="N250" s="247">
        <v>2.0000000000000001E-4</v>
      </c>
      <c r="O250" s="247">
        <f>ROUND(E250*N250,2)</f>
        <v>0.01</v>
      </c>
      <c r="P250" s="247">
        <v>0</v>
      </c>
      <c r="Q250" s="247">
        <f>ROUND(E250*P250,2)</f>
        <v>0</v>
      </c>
      <c r="R250" s="249"/>
      <c r="S250" s="249" t="s">
        <v>111</v>
      </c>
      <c r="T250" s="250" t="s">
        <v>111</v>
      </c>
      <c r="U250" s="231">
        <v>0.18</v>
      </c>
      <c r="V250" s="231">
        <f>ROUND(E250*U250,2)</f>
        <v>4.99</v>
      </c>
      <c r="W250" s="231"/>
      <c r="X250" s="231" t="s">
        <v>112</v>
      </c>
      <c r="Y250" s="231" t="s">
        <v>113</v>
      </c>
      <c r="Z250" s="211"/>
      <c r="AA250" s="211"/>
      <c r="AB250" s="211"/>
      <c r="AC250" s="211"/>
      <c r="AD250" s="211"/>
      <c r="AE250" s="211"/>
      <c r="AF250" s="211"/>
      <c r="AG250" s="211" t="s">
        <v>114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2" x14ac:dyDescent="0.2">
      <c r="A251" s="228"/>
      <c r="B251" s="229"/>
      <c r="C251" s="263" t="s">
        <v>142</v>
      </c>
      <c r="D251" s="232"/>
      <c r="E251" s="233"/>
      <c r="F251" s="231"/>
      <c r="G251" s="231"/>
      <c r="H251" s="231"/>
      <c r="I251" s="231"/>
      <c r="J251" s="231"/>
      <c r="K251" s="231"/>
      <c r="L251" s="231"/>
      <c r="M251" s="231"/>
      <c r="N251" s="230"/>
      <c r="O251" s="230"/>
      <c r="P251" s="230"/>
      <c r="Q251" s="230"/>
      <c r="R251" s="231"/>
      <c r="S251" s="231"/>
      <c r="T251" s="231"/>
      <c r="U251" s="231"/>
      <c r="V251" s="231"/>
      <c r="W251" s="231"/>
      <c r="X251" s="231"/>
      <c r="Y251" s="231"/>
      <c r="Z251" s="211"/>
      <c r="AA251" s="211"/>
      <c r="AB251" s="211"/>
      <c r="AC251" s="211"/>
      <c r="AD251" s="211"/>
      <c r="AE251" s="211"/>
      <c r="AF251" s="211"/>
      <c r="AG251" s="211" t="s">
        <v>116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3" x14ac:dyDescent="0.2">
      <c r="A252" s="228"/>
      <c r="B252" s="229"/>
      <c r="C252" s="263" t="s">
        <v>253</v>
      </c>
      <c r="D252" s="232"/>
      <c r="E252" s="233">
        <v>27.699200000000001</v>
      </c>
      <c r="F252" s="231"/>
      <c r="G252" s="231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31"/>
      <c r="Z252" s="211"/>
      <c r="AA252" s="211"/>
      <c r="AB252" s="211"/>
      <c r="AC252" s="211"/>
      <c r="AD252" s="211"/>
      <c r="AE252" s="211"/>
      <c r="AF252" s="211"/>
      <c r="AG252" s="211" t="s">
        <v>116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44">
        <v>62</v>
      </c>
      <c r="B253" s="245" t="s">
        <v>362</v>
      </c>
      <c r="C253" s="262" t="s">
        <v>363</v>
      </c>
      <c r="D253" s="246" t="s">
        <v>110</v>
      </c>
      <c r="E253" s="247">
        <v>27.699200000000001</v>
      </c>
      <c r="F253" s="248"/>
      <c r="G253" s="249">
        <f>ROUND(E253*F253,2)</f>
        <v>0</v>
      </c>
      <c r="H253" s="248"/>
      <c r="I253" s="249">
        <f>ROUND(E253*H253,2)</f>
        <v>0</v>
      </c>
      <c r="J253" s="248"/>
      <c r="K253" s="249">
        <f>ROUND(E253*J253,2)</f>
        <v>0</v>
      </c>
      <c r="L253" s="249">
        <v>21</v>
      </c>
      <c r="M253" s="249">
        <f>G253*(1+L253/100)</f>
        <v>0</v>
      </c>
      <c r="N253" s="247">
        <v>4.0000000000000003E-5</v>
      </c>
      <c r="O253" s="247">
        <f>ROUND(E253*N253,2)</f>
        <v>0</v>
      </c>
      <c r="P253" s="247">
        <v>0</v>
      </c>
      <c r="Q253" s="247">
        <f>ROUND(E253*P253,2)</f>
        <v>0</v>
      </c>
      <c r="R253" s="249"/>
      <c r="S253" s="249" t="s">
        <v>111</v>
      </c>
      <c r="T253" s="250" t="s">
        <v>111</v>
      </c>
      <c r="U253" s="231">
        <v>0.19</v>
      </c>
      <c r="V253" s="231">
        <f>ROUND(E253*U253,2)</f>
        <v>5.26</v>
      </c>
      <c r="W253" s="231"/>
      <c r="X253" s="231" t="s">
        <v>112</v>
      </c>
      <c r="Y253" s="231" t="s">
        <v>113</v>
      </c>
      <c r="Z253" s="211"/>
      <c r="AA253" s="211"/>
      <c r="AB253" s="211"/>
      <c r="AC253" s="211"/>
      <c r="AD253" s="211"/>
      <c r="AE253" s="211"/>
      <c r="AF253" s="211"/>
      <c r="AG253" s="211" t="s">
        <v>114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2" x14ac:dyDescent="0.2">
      <c r="A254" s="228"/>
      <c r="B254" s="229"/>
      <c r="C254" s="263" t="s">
        <v>142</v>
      </c>
      <c r="D254" s="232"/>
      <c r="E254" s="233"/>
      <c r="F254" s="231"/>
      <c r="G254" s="231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31"/>
      <c r="Z254" s="211"/>
      <c r="AA254" s="211"/>
      <c r="AB254" s="211"/>
      <c r="AC254" s="211"/>
      <c r="AD254" s="211"/>
      <c r="AE254" s="211"/>
      <c r="AF254" s="211"/>
      <c r="AG254" s="211" t="s">
        <v>116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3" x14ac:dyDescent="0.2">
      <c r="A255" s="228"/>
      <c r="B255" s="229"/>
      <c r="C255" s="263" t="s">
        <v>253</v>
      </c>
      <c r="D255" s="232"/>
      <c r="E255" s="233">
        <v>27.699200000000001</v>
      </c>
      <c r="F255" s="231"/>
      <c r="G255" s="231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31"/>
      <c r="Z255" s="211"/>
      <c r="AA255" s="211"/>
      <c r="AB255" s="211"/>
      <c r="AC255" s="211"/>
      <c r="AD255" s="211"/>
      <c r="AE255" s="211"/>
      <c r="AF255" s="211"/>
      <c r="AG255" s="211" t="s">
        <v>116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22.5" outlineLevel="1" x14ac:dyDescent="0.2">
      <c r="A256" s="244">
        <v>63</v>
      </c>
      <c r="B256" s="245" t="s">
        <v>364</v>
      </c>
      <c r="C256" s="262" t="s">
        <v>365</v>
      </c>
      <c r="D256" s="246" t="s">
        <v>110</v>
      </c>
      <c r="E256" s="247">
        <v>325.69128000000001</v>
      </c>
      <c r="F256" s="248"/>
      <c r="G256" s="249">
        <f>ROUND(E256*F256,2)</f>
        <v>0</v>
      </c>
      <c r="H256" s="248"/>
      <c r="I256" s="249">
        <f>ROUND(E256*H256,2)</f>
        <v>0</v>
      </c>
      <c r="J256" s="248"/>
      <c r="K256" s="249">
        <f>ROUND(E256*J256,2)</f>
        <v>0</v>
      </c>
      <c r="L256" s="249">
        <v>21</v>
      </c>
      <c r="M256" s="249">
        <f>G256*(1+L256/100)</f>
        <v>0</v>
      </c>
      <c r="N256" s="247">
        <v>1.6000000000000001E-4</v>
      </c>
      <c r="O256" s="247">
        <f>ROUND(E256*N256,2)</f>
        <v>0.05</v>
      </c>
      <c r="P256" s="247">
        <v>0</v>
      </c>
      <c r="Q256" s="247">
        <f>ROUND(E256*P256,2)</f>
        <v>0</v>
      </c>
      <c r="R256" s="249"/>
      <c r="S256" s="249" t="s">
        <v>111</v>
      </c>
      <c r="T256" s="250" t="s">
        <v>111</v>
      </c>
      <c r="U256" s="231">
        <v>0.15</v>
      </c>
      <c r="V256" s="231">
        <f>ROUND(E256*U256,2)</f>
        <v>48.85</v>
      </c>
      <c r="W256" s="231"/>
      <c r="X256" s="231" t="s">
        <v>112</v>
      </c>
      <c r="Y256" s="231" t="s">
        <v>113</v>
      </c>
      <c r="Z256" s="211"/>
      <c r="AA256" s="211"/>
      <c r="AB256" s="211"/>
      <c r="AC256" s="211"/>
      <c r="AD256" s="211"/>
      <c r="AE256" s="211"/>
      <c r="AF256" s="211"/>
      <c r="AG256" s="211" t="s">
        <v>114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2" x14ac:dyDescent="0.2">
      <c r="A257" s="228"/>
      <c r="B257" s="229"/>
      <c r="C257" s="265" t="s">
        <v>366</v>
      </c>
      <c r="D257" s="258"/>
      <c r="E257" s="258"/>
      <c r="F257" s="258"/>
      <c r="G257" s="258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1"/>
      <c r="AA257" s="211"/>
      <c r="AB257" s="211"/>
      <c r="AC257" s="211"/>
      <c r="AD257" s="211"/>
      <c r="AE257" s="211"/>
      <c r="AF257" s="211"/>
      <c r="AG257" s="211" t="s">
        <v>185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2" x14ac:dyDescent="0.2">
      <c r="A258" s="228"/>
      <c r="B258" s="229"/>
      <c r="C258" s="263" t="s">
        <v>160</v>
      </c>
      <c r="D258" s="232"/>
      <c r="E258" s="233"/>
      <c r="F258" s="231"/>
      <c r="G258" s="231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31"/>
      <c r="Z258" s="211"/>
      <c r="AA258" s="211"/>
      <c r="AB258" s="211"/>
      <c r="AC258" s="211"/>
      <c r="AD258" s="211"/>
      <c r="AE258" s="211"/>
      <c r="AF258" s="211"/>
      <c r="AG258" s="211" t="s">
        <v>116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3" x14ac:dyDescent="0.2">
      <c r="A259" s="228"/>
      <c r="B259" s="229"/>
      <c r="C259" s="263" t="s">
        <v>161</v>
      </c>
      <c r="D259" s="232"/>
      <c r="E259" s="233"/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31"/>
      <c r="Z259" s="211"/>
      <c r="AA259" s="211"/>
      <c r="AB259" s="211"/>
      <c r="AC259" s="211"/>
      <c r="AD259" s="211"/>
      <c r="AE259" s="211"/>
      <c r="AF259" s="211"/>
      <c r="AG259" s="211" t="s">
        <v>116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3" x14ac:dyDescent="0.2">
      <c r="A260" s="228"/>
      <c r="B260" s="229"/>
      <c r="C260" s="263" t="s">
        <v>162</v>
      </c>
      <c r="D260" s="232"/>
      <c r="E260" s="233">
        <v>1.6559999999999999</v>
      </c>
      <c r="F260" s="231"/>
      <c r="G260" s="231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31"/>
      <c r="Z260" s="211"/>
      <c r="AA260" s="211"/>
      <c r="AB260" s="211"/>
      <c r="AC260" s="211"/>
      <c r="AD260" s="211"/>
      <c r="AE260" s="211"/>
      <c r="AF260" s="211"/>
      <c r="AG260" s="211" t="s">
        <v>116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3" x14ac:dyDescent="0.2">
      <c r="A261" s="228"/>
      <c r="B261" s="229"/>
      <c r="C261" s="263" t="s">
        <v>163</v>
      </c>
      <c r="D261" s="232"/>
      <c r="E261" s="233">
        <v>1.8720000000000001</v>
      </c>
      <c r="F261" s="231"/>
      <c r="G261" s="231"/>
      <c r="H261" s="231"/>
      <c r="I261" s="231"/>
      <c r="J261" s="231"/>
      <c r="K261" s="231"/>
      <c r="L261" s="231"/>
      <c r="M261" s="231"/>
      <c r="N261" s="230"/>
      <c r="O261" s="230"/>
      <c r="P261" s="230"/>
      <c r="Q261" s="230"/>
      <c r="R261" s="231"/>
      <c r="S261" s="231"/>
      <c r="T261" s="231"/>
      <c r="U261" s="231"/>
      <c r="V261" s="231"/>
      <c r="W261" s="231"/>
      <c r="X261" s="231"/>
      <c r="Y261" s="231"/>
      <c r="Z261" s="211"/>
      <c r="AA261" s="211"/>
      <c r="AB261" s="211"/>
      <c r="AC261" s="211"/>
      <c r="AD261" s="211"/>
      <c r="AE261" s="211"/>
      <c r="AF261" s="211"/>
      <c r="AG261" s="211" t="s">
        <v>116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3" x14ac:dyDescent="0.2">
      <c r="A262" s="228"/>
      <c r="B262" s="229"/>
      <c r="C262" s="263" t="s">
        <v>164</v>
      </c>
      <c r="D262" s="232"/>
      <c r="E262" s="233">
        <v>1.9079999999999999</v>
      </c>
      <c r="F262" s="231"/>
      <c r="G262" s="231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31"/>
      <c r="Z262" s="211"/>
      <c r="AA262" s="211"/>
      <c r="AB262" s="211"/>
      <c r="AC262" s="211"/>
      <c r="AD262" s="211"/>
      <c r="AE262" s="211"/>
      <c r="AF262" s="211"/>
      <c r="AG262" s="211" t="s">
        <v>116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3" x14ac:dyDescent="0.2">
      <c r="A263" s="228"/>
      <c r="B263" s="229"/>
      <c r="C263" s="263" t="s">
        <v>165</v>
      </c>
      <c r="D263" s="232"/>
      <c r="E263" s="233">
        <v>1.764</v>
      </c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31"/>
      <c r="Z263" s="211"/>
      <c r="AA263" s="211"/>
      <c r="AB263" s="211"/>
      <c r="AC263" s="211"/>
      <c r="AD263" s="211"/>
      <c r="AE263" s="211"/>
      <c r="AF263" s="211"/>
      <c r="AG263" s="211" t="s">
        <v>116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3" x14ac:dyDescent="0.2">
      <c r="A264" s="228"/>
      <c r="B264" s="229"/>
      <c r="C264" s="263" t="s">
        <v>166</v>
      </c>
      <c r="D264" s="232"/>
      <c r="E264" s="233"/>
      <c r="F264" s="231"/>
      <c r="G264" s="231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31"/>
      <c r="Z264" s="211"/>
      <c r="AA264" s="211"/>
      <c r="AB264" s="211"/>
      <c r="AC264" s="211"/>
      <c r="AD264" s="211"/>
      <c r="AE264" s="211"/>
      <c r="AF264" s="211"/>
      <c r="AG264" s="211" t="s">
        <v>116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3" x14ac:dyDescent="0.2">
      <c r="A265" s="228"/>
      <c r="B265" s="229"/>
      <c r="C265" s="263" t="s">
        <v>167</v>
      </c>
      <c r="D265" s="232"/>
      <c r="E265" s="233">
        <v>38.1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1"/>
      <c r="AA265" s="211"/>
      <c r="AB265" s="211"/>
      <c r="AC265" s="211"/>
      <c r="AD265" s="211"/>
      <c r="AE265" s="211"/>
      <c r="AF265" s="211"/>
      <c r="AG265" s="211" t="s">
        <v>116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3" x14ac:dyDescent="0.2">
      <c r="A266" s="228"/>
      <c r="B266" s="229"/>
      <c r="C266" s="263" t="s">
        <v>168</v>
      </c>
      <c r="D266" s="232"/>
      <c r="E266" s="233">
        <v>24.384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31"/>
      <c r="Z266" s="211"/>
      <c r="AA266" s="211"/>
      <c r="AB266" s="211"/>
      <c r="AC266" s="211"/>
      <c r="AD266" s="211"/>
      <c r="AE266" s="211"/>
      <c r="AF266" s="211"/>
      <c r="AG266" s="211" t="s">
        <v>116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3" x14ac:dyDescent="0.2">
      <c r="A267" s="228"/>
      <c r="B267" s="229"/>
      <c r="C267" s="263" t="s">
        <v>169</v>
      </c>
      <c r="D267" s="232"/>
      <c r="E267" s="233">
        <v>0.98799999999999999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31"/>
      <c r="Z267" s="211"/>
      <c r="AA267" s="211"/>
      <c r="AB267" s="211"/>
      <c r="AC267" s="211"/>
      <c r="AD267" s="211"/>
      <c r="AE267" s="211"/>
      <c r="AF267" s="211"/>
      <c r="AG267" s="211" t="s">
        <v>116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3" x14ac:dyDescent="0.2">
      <c r="A268" s="228"/>
      <c r="B268" s="229"/>
      <c r="C268" s="263" t="s">
        <v>170</v>
      </c>
      <c r="D268" s="232"/>
      <c r="E268" s="233">
        <v>1.768</v>
      </c>
      <c r="F268" s="231"/>
      <c r="G268" s="231"/>
      <c r="H268" s="231"/>
      <c r="I268" s="231"/>
      <c r="J268" s="231"/>
      <c r="K268" s="231"/>
      <c r="L268" s="231"/>
      <c r="M268" s="231"/>
      <c r="N268" s="230"/>
      <c r="O268" s="230"/>
      <c r="P268" s="230"/>
      <c r="Q268" s="230"/>
      <c r="R268" s="231"/>
      <c r="S268" s="231"/>
      <c r="T268" s="231"/>
      <c r="U268" s="231"/>
      <c r="V268" s="231"/>
      <c r="W268" s="231"/>
      <c r="X268" s="231"/>
      <c r="Y268" s="231"/>
      <c r="Z268" s="211"/>
      <c r="AA268" s="211"/>
      <c r="AB268" s="211"/>
      <c r="AC268" s="211"/>
      <c r="AD268" s="211"/>
      <c r="AE268" s="211"/>
      <c r="AF268" s="211"/>
      <c r="AG268" s="211" t="s">
        <v>116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3" x14ac:dyDescent="0.2">
      <c r="A269" s="228"/>
      <c r="B269" s="229"/>
      <c r="C269" s="263" t="s">
        <v>171</v>
      </c>
      <c r="D269" s="232"/>
      <c r="E269" s="233">
        <v>1.3140000000000001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31"/>
      <c r="Z269" s="211"/>
      <c r="AA269" s="211"/>
      <c r="AB269" s="211"/>
      <c r="AC269" s="211"/>
      <c r="AD269" s="211"/>
      <c r="AE269" s="211"/>
      <c r="AF269" s="211"/>
      <c r="AG269" s="211" t="s">
        <v>116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3" x14ac:dyDescent="0.2">
      <c r="A270" s="228"/>
      <c r="B270" s="229"/>
      <c r="C270" s="263" t="s">
        <v>172</v>
      </c>
      <c r="D270" s="232"/>
      <c r="E270" s="233">
        <v>1.728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31"/>
      <c r="Z270" s="211"/>
      <c r="AA270" s="211"/>
      <c r="AB270" s="211"/>
      <c r="AC270" s="211"/>
      <c r="AD270" s="211"/>
      <c r="AE270" s="211"/>
      <c r="AF270" s="211"/>
      <c r="AG270" s="211" t="s">
        <v>116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3" x14ac:dyDescent="0.2">
      <c r="A271" s="228"/>
      <c r="B271" s="229"/>
      <c r="C271" s="267" t="s">
        <v>232</v>
      </c>
      <c r="D271" s="234"/>
      <c r="E271" s="235">
        <v>75.481999999999999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31"/>
      <c r="Z271" s="211"/>
      <c r="AA271" s="211"/>
      <c r="AB271" s="211"/>
      <c r="AC271" s="211"/>
      <c r="AD271" s="211"/>
      <c r="AE271" s="211"/>
      <c r="AF271" s="211"/>
      <c r="AG271" s="211" t="s">
        <v>116</v>
      </c>
      <c r="AH271" s="211">
        <v>1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3" x14ac:dyDescent="0.2">
      <c r="A272" s="228"/>
      <c r="B272" s="229"/>
      <c r="C272" s="263" t="s">
        <v>367</v>
      </c>
      <c r="D272" s="232"/>
      <c r="E272" s="233"/>
      <c r="F272" s="231"/>
      <c r="G272" s="231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31"/>
      <c r="Z272" s="211"/>
      <c r="AA272" s="211"/>
      <c r="AB272" s="211"/>
      <c r="AC272" s="211"/>
      <c r="AD272" s="211"/>
      <c r="AE272" s="211"/>
      <c r="AF272" s="211"/>
      <c r="AG272" s="211" t="s">
        <v>116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3" x14ac:dyDescent="0.2">
      <c r="A273" s="228"/>
      <c r="B273" s="229"/>
      <c r="C273" s="263" t="s">
        <v>368</v>
      </c>
      <c r="D273" s="232"/>
      <c r="E273" s="233">
        <v>3.5419999999999998</v>
      </c>
      <c r="F273" s="231"/>
      <c r="G273" s="231"/>
      <c r="H273" s="231"/>
      <c r="I273" s="231"/>
      <c r="J273" s="231"/>
      <c r="K273" s="231"/>
      <c r="L273" s="231"/>
      <c r="M273" s="231"/>
      <c r="N273" s="230"/>
      <c r="O273" s="230"/>
      <c r="P273" s="230"/>
      <c r="Q273" s="230"/>
      <c r="R273" s="231"/>
      <c r="S273" s="231"/>
      <c r="T273" s="231"/>
      <c r="U273" s="231"/>
      <c r="V273" s="231"/>
      <c r="W273" s="231"/>
      <c r="X273" s="231"/>
      <c r="Y273" s="231"/>
      <c r="Z273" s="211"/>
      <c r="AA273" s="211"/>
      <c r="AB273" s="211"/>
      <c r="AC273" s="211"/>
      <c r="AD273" s="211"/>
      <c r="AE273" s="211"/>
      <c r="AF273" s="211"/>
      <c r="AG273" s="211" t="s">
        <v>116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3" x14ac:dyDescent="0.2">
      <c r="A274" s="228"/>
      <c r="B274" s="229"/>
      <c r="C274" s="263" t="s">
        <v>369</v>
      </c>
      <c r="D274" s="232"/>
      <c r="E274" s="233">
        <v>4.0039999999999996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31"/>
      <c r="Z274" s="211"/>
      <c r="AA274" s="211"/>
      <c r="AB274" s="211"/>
      <c r="AC274" s="211"/>
      <c r="AD274" s="211"/>
      <c r="AE274" s="211"/>
      <c r="AF274" s="211"/>
      <c r="AG274" s="211" t="s">
        <v>116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3" x14ac:dyDescent="0.2">
      <c r="A275" s="228"/>
      <c r="B275" s="229"/>
      <c r="C275" s="263" t="s">
        <v>370</v>
      </c>
      <c r="D275" s="232"/>
      <c r="E275" s="233">
        <v>4.0810000000000004</v>
      </c>
      <c r="F275" s="231"/>
      <c r="G275" s="231"/>
      <c r="H275" s="231"/>
      <c r="I275" s="231"/>
      <c r="J275" s="231"/>
      <c r="K275" s="231"/>
      <c r="L275" s="231"/>
      <c r="M275" s="231"/>
      <c r="N275" s="230"/>
      <c r="O275" s="230"/>
      <c r="P275" s="230"/>
      <c r="Q275" s="230"/>
      <c r="R275" s="231"/>
      <c r="S275" s="231"/>
      <c r="T275" s="231"/>
      <c r="U275" s="231"/>
      <c r="V275" s="231"/>
      <c r="W275" s="231"/>
      <c r="X275" s="231"/>
      <c r="Y275" s="231"/>
      <c r="Z275" s="211"/>
      <c r="AA275" s="211"/>
      <c r="AB275" s="211"/>
      <c r="AC275" s="211"/>
      <c r="AD275" s="211"/>
      <c r="AE275" s="211"/>
      <c r="AF275" s="211"/>
      <c r="AG275" s="211" t="s">
        <v>116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3" x14ac:dyDescent="0.2">
      <c r="A276" s="228"/>
      <c r="B276" s="229"/>
      <c r="C276" s="263" t="s">
        <v>371</v>
      </c>
      <c r="D276" s="232"/>
      <c r="E276" s="233">
        <v>3.7730000000000001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31"/>
      <c r="Z276" s="211"/>
      <c r="AA276" s="211"/>
      <c r="AB276" s="211"/>
      <c r="AC276" s="211"/>
      <c r="AD276" s="211"/>
      <c r="AE276" s="211"/>
      <c r="AF276" s="211"/>
      <c r="AG276" s="211" t="s">
        <v>116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3" x14ac:dyDescent="0.2">
      <c r="A277" s="228"/>
      <c r="B277" s="229"/>
      <c r="C277" s="267" t="s">
        <v>232</v>
      </c>
      <c r="D277" s="234"/>
      <c r="E277" s="235">
        <v>15.4</v>
      </c>
      <c r="F277" s="231"/>
      <c r="G277" s="231"/>
      <c r="H277" s="231"/>
      <c r="I277" s="231"/>
      <c r="J277" s="231"/>
      <c r="K277" s="231"/>
      <c r="L277" s="231"/>
      <c r="M277" s="231"/>
      <c r="N277" s="230"/>
      <c r="O277" s="230"/>
      <c r="P277" s="230"/>
      <c r="Q277" s="230"/>
      <c r="R277" s="231"/>
      <c r="S277" s="231"/>
      <c r="T277" s="231"/>
      <c r="U277" s="231"/>
      <c r="V277" s="231"/>
      <c r="W277" s="231"/>
      <c r="X277" s="231"/>
      <c r="Y277" s="231"/>
      <c r="Z277" s="211"/>
      <c r="AA277" s="211"/>
      <c r="AB277" s="211"/>
      <c r="AC277" s="211"/>
      <c r="AD277" s="211"/>
      <c r="AE277" s="211"/>
      <c r="AF277" s="211"/>
      <c r="AG277" s="211" t="s">
        <v>116</v>
      </c>
      <c r="AH277" s="211">
        <v>1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3" x14ac:dyDescent="0.2">
      <c r="A278" s="228"/>
      <c r="B278" s="229"/>
      <c r="C278" s="263" t="s">
        <v>372</v>
      </c>
      <c r="D278" s="232"/>
      <c r="E278" s="233">
        <v>3.6960000000000002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31"/>
      <c r="Z278" s="211"/>
      <c r="AA278" s="211"/>
      <c r="AB278" s="211"/>
      <c r="AC278" s="211"/>
      <c r="AD278" s="211"/>
      <c r="AE278" s="211"/>
      <c r="AF278" s="211"/>
      <c r="AG278" s="211" t="s">
        <v>116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3" x14ac:dyDescent="0.2">
      <c r="A279" s="228"/>
      <c r="B279" s="229"/>
      <c r="C279" s="267" t="s">
        <v>232</v>
      </c>
      <c r="D279" s="234"/>
      <c r="E279" s="235">
        <v>3.6960000000000002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31"/>
      <c r="Z279" s="211"/>
      <c r="AA279" s="211"/>
      <c r="AB279" s="211"/>
      <c r="AC279" s="211"/>
      <c r="AD279" s="211"/>
      <c r="AE279" s="211"/>
      <c r="AF279" s="211"/>
      <c r="AG279" s="211" t="s">
        <v>116</v>
      </c>
      <c r="AH279" s="211">
        <v>1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3" x14ac:dyDescent="0.2">
      <c r="A280" s="228"/>
      <c r="B280" s="229"/>
      <c r="C280" s="263" t="s">
        <v>373</v>
      </c>
      <c r="D280" s="232"/>
      <c r="E280" s="233">
        <v>5.8608000000000002</v>
      </c>
      <c r="F280" s="231"/>
      <c r="G280" s="231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31"/>
      <c r="Z280" s="211"/>
      <c r="AA280" s="211"/>
      <c r="AB280" s="211"/>
      <c r="AC280" s="211"/>
      <c r="AD280" s="211"/>
      <c r="AE280" s="211"/>
      <c r="AF280" s="211"/>
      <c r="AG280" s="211" t="s">
        <v>116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3" x14ac:dyDescent="0.2">
      <c r="A281" s="228"/>
      <c r="B281" s="229"/>
      <c r="C281" s="263" t="s">
        <v>374</v>
      </c>
      <c r="D281" s="232"/>
      <c r="E281" s="233">
        <v>5.28</v>
      </c>
      <c r="F281" s="231"/>
      <c r="G281" s="231"/>
      <c r="H281" s="231"/>
      <c r="I281" s="231"/>
      <c r="J281" s="231"/>
      <c r="K281" s="231"/>
      <c r="L281" s="231"/>
      <c r="M281" s="231"/>
      <c r="N281" s="230"/>
      <c r="O281" s="230"/>
      <c r="P281" s="230"/>
      <c r="Q281" s="230"/>
      <c r="R281" s="231"/>
      <c r="S281" s="231"/>
      <c r="T281" s="231"/>
      <c r="U281" s="231"/>
      <c r="V281" s="231"/>
      <c r="W281" s="231"/>
      <c r="X281" s="231"/>
      <c r="Y281" s="231"/>
      <c r="Z281" s="211"/>
      <c r="AA281" s="211"/>
      <c r="AB281" s="211"/>
      <c r="AC281" s="211"/>
      <c r="AD281" s="211"/>
      <c r="AE281" s="211"/>
      <c r="AF281" s="211"/>
      <c r="AG281" s="211" t="s">
        <v>116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3" x14ac:dyDescent="0.2">
      <c r="A282" s="228"/>
      <c r="B282" s="229"/>
      <c r="C282" s="267" t="s">
        <v>232</v>
      </c>
      <c r="D282" s="234"/>
      <c r="E282" s="235">
        <v>11.1408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31"/>
      <c r="Z282" s="211"/>
      <c r="AA282" s="211"/>
      <c r="AB282" s="211"/>
      <c r="AC282" s="211"/>
      <c r="AD282" s="211"/>
      <c r="AE282" s="211"/>
      <c r="AF282" s="211"/>
      <c r="AG282" s="211" t="s">
        <v>116</v>
      </c>
      <c r="AH282" s="211">
        <v>1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3" x14ac:dyDescent="0.2">
      <c r="A283" s="228"/>
      <c r="B283" s="229"/>
      <c r="C283" s="263" t="s">
        <v>375</v>
      </c>
      <c r="D283" s="232"/>
      <c r="E283" s="233">
        <v>26.135999999999999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31"/>
      <c r="Z283" s="211"/>
      <c r="AA283" s="211"/>
      <c r="AB283" s="211"/>
      <c r="AC283" s="211"/>
      <c r="AD283" s="211"/>
      <c r="AE283" s="211"/>
      <c r="AF283" s="211"/>
      <c r="AG283" s="211" t="s">
        <v>116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3" x14ac:dyDescent="0.2">
      <c r="A284" s="228"/>
      <c r="B284" s="229"/>
      <c r="C284" s="267" t="s">
        <v>232</v>
      </c>
      <c r="D284" s="234"/>
      <c r="E284" s="235">
        <v>26.135999999999999</v>
      </c>
      <c r="F284" s="231"/>
      <c r="G284" s="231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31"/>
      <c r="Z284" s="211"/>
      <c r="AA284" s="211"/>
      <c r="AB284" s="211"/>
      <c r="AC284" s="211"/>
      <c r="AD284" s="211"/>
      <c r="AE284" s="211"/>
      <c r="AF284" s="211"/>
      <c r="AG284" s="211" t="s">
        <v>116</v>
      </c>
      <c r="AH284" s="211">
        <v>1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3" x14ac:dyDescent="0.2">
      <c r="A285" s="228"/>
      <c r="B285" s="229"/>
      <c r="C285" s="263" t="s">
        <v>376</v>
      </c>
      <c r="D285" s="232"/>
      <c r="E285" s="233">
        <v>62.903039999999997</v>
      </c>
      <c r="F285" s="231"/>
      <c r="G285" s="231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31"/>
      <c r="Z285" s="211"/>
      <c r="AA285" s="211"/>
      <c r="AB285" s="211"/>
      <c r="AC285" s="211"/>
      <c r="AD285" s="211"/>
      <c r="AE285" s="211"/>
      <c r="AF285" s="211"/>
      <c r="AG285" s="211" t="s">
        <v>116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3" x14ac:dyDescent="0.2">
      <c r="A286" s="228"/>
      <c r="B286" s="229"/>
      <c r="C286" s="263" t="s">
        <v>377</v>
      </c>
      <c r="D286" s="232"/>
      <c r="E286" s="233">
        <v>62.903039999999997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31"/>
      <c r="Z286" s="211"/>
      <c r="AA286" s="211"/>
      <c r="AB286" s="211"/>
      <c r="AC286" s="211"/>
      <c r="AD286" s="211"/>
      <c r="AE286" s="211"/>
      <c r="AF286" s="211"/>
      <c r="AG286" s="211" t="s">
        <v>116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3" x14ac:dyDescent="0.2">
      <c r="A287" s="228"/>
      <c r="B287" s="229"/>
      <c r="C287" s="267" t="s">
        <v>232</v>
      </c>
      <c r="D287" s="234"/>
      <c r="E287" s="235">
        <v>125.80607999999999</v>
      </c>
      <c r="F287" s="231"/>
      <c r="G287" s="231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31"/>
      <c r="Z287" s="211"/>
      <c r="AA287" s="211"/>
      <c r="AB287" s="211"/>
      <c r="AC287" s="211"/>
      <c r="AD287" s="211"/>
      <c r="AE287" s="211"/>
      <c r="AF287" s="211"/>
      <c r="AG287" s="211" t="s">
        <v>116</v>
      </c>
      <c r="AH287" s="211">
        <v>1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3" x14ac:dyDescent="0.2">
      <c r="A288" s="228"/>
      <c r="B288" s="229"/>
      <c r="C288" s="263" t="s">
        <v>378</v>
      </c>
      <c r="D288" s="232"/>
      <c r="E288" s="233">
        <v>1.5523199999999999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1"/>
      <c r="AA288" s="211"/>
      <c r="AB288" s="211"/>
      <c r="AC288" s="211"/>
      <c r="AD288" s="211"/>
      <c r="AE288" s="211"/>
      <c r="AF288" s="211"/>
      <c r="AG288" s="211" t="s">
        <v>116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3" x14ac:dyDescent="0.2">
      <c r="A289" s="228"/>
      <c r="B289" s="229"/>
      <c r="C289" s="267" t="s">
        <v>232</v>
      </c>
      <c r="D289" s="234"/>
      <c r="E289" s="235">
        <v>1.5523199999999999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31"/>
      <c r="Z289" s="211"/>
      <c r="AA289" s="211"/>
      <c r="AB289" s="211"/>
      <c r="AC289" s="211"/>
      <c r="AD289" s="211"/>
      <c r="AE289" s="211"/>
      <c r="AF289" s="211"/>
      <c r="AG289" s="211" t="s">
        <v>116</v>
      </c>
      <c r="AH289" s="211">
        <v>1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3" x14ac:dyDescent="0.2">
      <c r="A290" s="228"/>
      <c r="B290" s="229"/>
      <c r="C290" s="263" t="s">
        <v>142</v>
      </c>
      <c r="D290" s="232"/>
      <c r="E290" s="233"/>
      <c r="F290" s="231"/>
      <c r="G290" s="231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31"/>
      <c r="Z290" s="211"/>
      <c r="AA290" s="211"/>
      <c r="AB290" s="211"/>
      <c r="AC290" s="211"/>
      <c r="AD290" s="211"/>
      <c r="AE290" s="211"/>
      <c r="AF290" s="211"/>
      <c r="AG290" s="211" t="s">
        <v>116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3" x14ac:dyDescent="0.2">
      <c r="A291" s="228"/>
      <c r="B291" s="229"/>
      <c r="C291" s="263" t="s">
        <v>379</v>
      </c>
      <c r="D291" s="232"/>
      <c r="E291" s="233">
        <v>66.478080000000006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31"/>
      <c r="Z291" s="211"/>
      <c r="AA291" s="211"/>
      <c r="AB291" s="211"/>
      <c r="AC291" s="211"/>
      <c r="AD291" s="211"/>
      <c r="AE291" s="211"/>
      <c r="AF291" s="211"/>
      <c r="AG291" s="211" t="s">
        <v>116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3" x14ac:dyDescent="0.2">
      <c r="A292" s="228"/>
      <c r="B292" s="229"/>
      <c r="C292" s="267" t="s">
        <v>232</v>
      </c>
      <c r="D292" s="234"/>
      <c r="E292" s="235">
        <v>66.478080000000006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31"/>
      <c r="Z292" s="211"/>
      <c r="AA292" s="211"/>
      <c r="AB292" s="211"/>
      <c r="AC292" s="211"/>
      <c r="AD292" s="211"/>
      <c r="AE292" s="211"/>
      <c r="AF292" s="211"/>
      <c r="AG292" s="211" t="s">
        <v>116</v>
      </c>
      <c r="AH292" s="211">
        <v>1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x14ac:dyDescent="0.2">
      <c r="A293" s="237" t="s">
        <v>106</v>
      </c>
      <c r="B293" s="238" t="s">
        <v>75</v>
      </c>
      <c r="C293" s="261" t="s">
        <v>76</v>
      </c>
      <c r="D293" s="239"/>
      <c r="E293" s="240"/>
      <c r="F293" s="241"/>
      <c r="G293" s="241">
        <f>SUMIF(AG294:AG299,"&lt;&gt;NOR",G294:G299)</f>
        <v>0</v>
      </c>
      <c r="H293" s="241"/>
      <c r="I293" s="241">
        <f>SUM(I294:I299)</f>
        <v>0</v>
      </c>
      <c r="J293" s="241"/>
      <c r="K293" s="241">
        <f>SUM(K294:K299)</f>
        <v>0</v>
      </c>
      <c r="L293" s="241"/>
      <c r="M293" s="241">
        <f>SUM(M294:M299)</f>
        <v>0</v>
      </c>
      <c r="N293" s="240"/>
      <c r="O293" s="240">
        <f>SUM(O294:O299)</f>
        <v>0</v>
      </c>
      <c r="P293" s="240"/>
      <c r="Q293" s="240">
        <f>SUM(Q294:Q299)</f>
        <v>0</v>
      </c>
      <c r="R293" s="241"/>
      <c r="S293" s="241"/>
      <c r="T293" s="242"/>
      <c r="U293" s="236"/>
      <c r="V293" s="236">
        <f>SUM(V294:V299)</f>
        <v>82.38</v>
      </c>
      <c r="W293" s="236"/>
      <c r="X293" s="236"/>
      <c r="Y293" s="236"/>
      <c r="AG293" t="s">
        <v>107</v>
      </c>
    </row>
    <row r="294" spans="1:60" outlineLevel="1" x14ac:dyDescent="0.2">
      <c r="A294" s="251">
        <v>64</v>
      </c>
      <c r="B294" s="252" t="s">
        <v>380</v>
      </c>
      <c r="C294" s="264" t="s">
        <v>381</v>
      </c>
      <c r="D294" s="253" t="s">
        <v>223</v>
      </c>
      <c r="E294" s="254">
        <v>22.638829999999999</v>
      </c>
      <c r="F294" s="255"/>
      <c r="G294" s="256">
        <f>ROUND(E294*F294,2)</f>
        <v>0</v>
      </c>
      <c r="H294" s="255"/>
      <c r="I294" s="256">
        <f>ROUND(E294*H294,2)</f>
        <v>0</v>
      </c>
      <c r="J294" s="255"/>
      <c r="K294" s="256">
        <f>ROUND(E294*J294,2)</f>
        <v>0</v>
      </c>
      <c r="L294" s="256">
        <v>21</v>
      </c>
      <c r="M294" s="256">
        <f>G294*(1+L294/100)</f>
        <v>0</v>
      </c>
      <c r="N294" s="254">
        <v>0</v>
      </c>
      <c r="O294" s="254">
        <f>ROUND(E294*N294,2)</f>
        <v>0</v>
      </c>
      <c r="P294" s="254">
        <v>0</v>
      </c>
      <c r="Q294" s="254">
        <f>ROUND(E294*P294,2)</f>
        <v>0</v>
      </c>
      <c r="R294" s="256"/>
      <c r="S294" s="256" t="s">
        <v>111</v>
      </c>
      <c r="T294" s="257" t="s">
        <v>111</v>
      </c>
      <c r="U294" s="231">
        <v>2.0089999999999999</v>
      </c>
      <c r="V294" s="231">
        <f>ROUND(E294*U294,2)</f>
        <v>45.48</v>
      </c>
      <c r="W294" s="231"/>
      <c r="X294" s="231" t="s">
        <v>382</v>
      </c>
      <c r="Y294" s="231" t="s">
        <v>113</v>
      </c>
      <c r="Z294" s="211"/>
      <c r="AA294" s="211"/>
      <c r="AB294" s="211"/>
      <c r="AC294" s="211"/>
      <c r="AD294" s="211"/>
      <c r="AE294" s="211"/>
      <c r="AF294" s="211"/>
      <c r="AG294" s="211" t="s">
        <v>383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51">
        <v>65</v>
      </c>
      <c r="B295" s="252" t="s">
        <v>384</v>
      </c>
      <c r="C295" s="264" t="s">
        <v>385</v>
      </c>
      <c r="D295" s="253" t="s">
        <v>223</v>
      </c>
      <c r="E295" s="254">
        <v>22.638829999999999</v>
      </c>
      <c r="F295" s="255"/>
      <c r="G295" s="256">
        <f>ROUND(E295*F295,2)</f>
        <v>0</v>
      </c>
      <c r="H295" s="255"/>
      <c r="I295" s="256">
        <f>ROUND(E295*H295,2)</f>
        <v>0</v>
      </c>
      <c r="J295" s="255"/>
      <c r="K295" s="256">
        <f>ROUND(E295*J295,2)</f>
        <v>0</v>
      </c>
      <c r="L295" s="256">
        <v>21</v>
      </c>
      <c r="M295" s="256">
        <f>G295*(1+L295/100)</f>
        <v>0</v>
      </c>
      <c r="N295" s="254">
        <v>0</v>
      </c>
      <c r="O295" s="254">
        <f>ROUND(E295*N295,2)</f>
        <v>0</v>
      </c>
      <c r="P295" s="254">
        <v>0</v>
      </c>
      <c r="Q295" s="254">
        <f>ROUND(E295*P295,2)</f>
        <v>0</v>
      </c>
      <c r="R295" s="256"/>
      <c r="S295" s="256" t="s">
        <v>111</v>
      </c>
      <c r="T295" s="257" t="s">
        <v>111</v>
      </c>
      <c r="U295" s="231">
        <v>1.1399999999999999</v>
      </c>
      <c r="V295" s="231">
        <f>ROUND(E295*U295,2)</f>
        <v>25.81</v>
      </c>
      <c r="W295" s="231"/>
      <c r="X295" s="231" t="s">
        <v>382</v>
      </c>
      <c r="Y295" s="231" t="s">
        <v>113</v>
      </c>
      <c r="Z295" s="211"/>
      <c r="AA295" s="211"/>
      <c r="AB295" s="211"/>
      <c r="AC295" s="211"/>
      <c r="AD295" s="211"/>
      <c r="AE295" s="211"/>
      <c r="AF295" s="211"/>
      <c r="AG295" s="211" t="s">
        <v>383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51">
        <v>66</v>
      </c>
      <c r="B296" s="252" t="s">
        <v>386</v>
      </c>
      <c r="C296" s="264" t="s">
        <v>387</v>
      </c>
      <c r="D296" s="253" t="s">
        <v>223</v>
      </c>
      <c r="E296" s="254">
        <v>22.638829999999999</v>
      </c>
      <c r="F296" s="255"/>
      <c r="G296" s="256">
        <f>ROUND(E296*F296,2)</f>
        <v>0</v>
      </c>
      <c r="H296" s="255"/>
      <c r="I296" s="256">
        <f>ROUND(E296*H296,2)</f>
        <v>0</v>
      </c>
      <c r="J296" s="255"/>
      <c r="K296" s="256">
        <f>ROUND(E296*J296,2)</f>
        <v>0</v>
      </c>
      <c r="L296" s="256">
        <v>21</v>
      </c>
      <c r="M296" s="256">
        <f>G296*(1+L296/100)</f>
        <v>0</v>
      </c>
      <c r="N296" s="254">
        <v>0</v>
      </c>
      <c r="O296" s="254">
        <f>ROUND(E296*N296,2)</f>
        <v>0</v>
      </c>
      <c r="P296" s="254">
        <v>0</v>
      </c>
      <c r="Q296" s="254">
        <f>ROUND(E296*P296,2)</f>
        <v>0</v>
      </c>
      <c r="R296" s="256"/>
      <c r="S296" s="256" t="s">
        <v>111</v>
      </c>
      <c r="T296" s="257" t="s">
        <v>111</v>
      </c>
      <c r="U296" s="231">
        <v>0.49</v>
      </c>
      <c r="V296" s="231">
        <f>ROUND(E296*U296,2)</f>
        <v>11.09</v>
      </c>
      <c r="W296" s="231"/>
      <c r="X296" s="231" t="s">
        <v>382</v>
      </c>
      <c r="Y296" s="231" t="s">
        <v>113</v>
      </c>
      <c r="Z296" s="211"/>
      <c r="AA296" s="211"/>
      <c r="AB296" s="211"/>
      <c r="AC296" s="211"/>
      <c r="AD296" s="211"/>
      <c r="AE296" s="211"/>
      <c r="AF296" s="211"/>
      <c r="AG296" s="211" t="s">
        <v>383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51">
        <v>67</v>
      </c>
      <c r="B297" s="252" t="s">
        <v>388</v>
      </c>
      <c r="C297" s="264" t="s">
        <v>389</v>
      </c>
      <c r="D297" s="253" t="s">
        <v>223</v>
      </c>
      <c r="E297" s="254">
        <v>430.13783999999998</v>
      </c>
      <c r="F297" s="255"/>
      <c r="G297" s="256">
        <f>ROUND(E297*F297,2)</f>
        <v>0</v>
      </c>
      <c r="H297" s="255"/>
      <c r="I297" s="256">
        <f>ROUND(E297*H297,2)</f>
        <v>0</v>
      </c>
      <c r="J297" s="255"/>
      <c r="K297" s="256">
        <f>ROUND(E297*J297,2)</f>
        <v>0</v>
      </c>
      <c r="L297" s="256">
        <v>21</v>
      </c>
      <c r="M297" s="256">
        <f>G297*(1+L297/100)</f>
        <v>0</v>
      </c>
      <c r="N297" s="254">
        <v>0</v>
      </c>
      <c r="O297" s="254">
        <f>ROUND(E297*N297,2)</f>
        <v>0</v>
      </c>
      <c r="P297" s="254">
        <v>0</v>
      </c>
      <c r="Q297" s="254">
        <f>ROUND(E297*P297,2)</f>
        <v>0</v>
      </c>
      <c r="R297" s="256"/>
      <c r="S297" s="256" t="s">
        <v>111</v>
      </c>
      <c r="T297" s="257" t="s">
        <v>111</v>
      </c>
      <c r="U297" s="231">
        <v>0</v>
      </c>
      <c r="V297" s="231">
        <f>ROUND(E297*U297,2)</f>
        <v>0</v>
      </c>
      <c r="W297" s="231"/>
      <c r="X297" s="231" t="s">
        <v>382</v>
      </c>
      <c r="Y297" s="231" t="s">
        <v>113</v>
      </c>
      <c r="Z297" s="211"/>
      <c r="AA297" s="211"/>
      <c r="AB297" s="211"/>
      <c r="AC297" s="211"/>
      <c r="AD297" s="211"/>
      <c r="AE297" s="211"/>
      <c r="AF297" s="211"/>
      <c r="AG297" s="211" t="s">
        <v>383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ht="22.5" outlineLevel="1" x14ac:dyDescent="0.2">
      <c r="A298" s="244">
        <v>68</v>
      </c>
      <c r="B298" s="245" t="s">
        <v>390</v>
      </c>
      <c r="C298" s="262" t="s">
        <v>391</v>
      </c>
      <c r="D298" s="246" t="s">
        <v>223</v>
      </c>
      <c r="E298" s="247">
        <v>22.638829999999999</v>
      </c>
      <c r="F298" s="248"/>
      <c r="G298" s="249">
        <f>ROUND(E298*F298,2)</f>
        <v>0</v>
      </c>
      <c r="H298" s="248"/>
      <c r="I298" s="249">
        <f>ROUND(E298*H298,2)</f>
        <v>0</v>
      </c>
      <c r="J298" s="248"/>
      <c r="K298" s="249">
        <f>ROUND(E298*J298,2)</f>
        <v>0</v>
      </c>
      <c r="L298" s="249">
        <v>21</v>
      </c>
      <c r="M298" s="249">
        <f>G298*(1+L298/100)</f>
        <v>0</v>
      </c>
      <c r="N298" s="247">
        <v>0</v>
      </c>
      <c r="O298" s="247">
        <f>ROUND(E298*N298,2)</f>
        <v>0</v>
      </c>
      <c r="P298" s="247">
        <v>0</v>
      </c>
      <c r="Q298" s="247">
        <f>ROUND(E298*P298,2)</f>
        <v>0</v>
      </c>
      <c r="R298" s="249"/>
      <c r="S298" s="249" t="s">
        <v>111</v>
      </c>
      <c r="T298" s="250" t="s">
        <v>111</v>
      </c>
      <c r="U298" s="231">
        <v>0</v>
      </c>
      <c r="V298" s="231">
        <f>ROUND(E298*U298,2)</f>
        <v>0</v>
      </c>
      <c r="W298" s="231"/>
      <c r="X298" s="231" t="s">
        <v>382</v>
      </c>
      <c r="Y298" s="231" t="s">
        <v>113</v>
      </c>
      <c r="Z298" s="211"/>
      <c r="AA298" s="211"/>
      <c r="AB298" s="211"/>
      <c r="AC298" s="211"/>
      <c r="AD298" s="211"/>
      <c r="AE298" s="211"/>
      <c r="AF298" s="211"/>
      <c r="AG298" s="211" t="s">
        <v>383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2" x14ac:dyDescent="0.2">
      <c r="A299" s="228"/>
      <c r="B299" s="229"/>
      <c r="C299" s="265" t="s">
        <v>392</v>
      </c>
      <c r="D299" s="258"/>
      <c r="E299" s="258"/>
      <c r="F299" s="258"/>
      <c r="G299" s="258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31"/>
      <c r="Z299" s="211"/>
      <c r="AA299" s="211"/>
      <c r="AB299" s="211"/>
      <c r="AC299" s="211"/>
      <c r="AD299" s="211"/>
      <c r="AE299" s="211"/>
      <c r="AF299" s="211"/>
      <c r="AG299" s="211" t="s">
        <v>185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x14ac:dyDescent="0.2">
      <c r="A300" s="237" t="s">
        <v>106</v>
      </c>
      <c r="B300" s="238" t="s">
        <v>78</v>
      </c>
      <c r="C300" s="261" t="s">
        <v>29</v>
      </c>
      <c r="D300" s="239"/>
      <c r="E300" s="240"/>
      <c r="F300" s="241"/>
      <c r="G300" s="241">
        <f>SUMIF(AG301:AG307,"&lt;&gt;NOR",G301:G307)</f>
        <v>0</v>
      </c>
      <c r="H300" s="241"/>
      <c r="I300" s="241">
        <f>SUM(I301:I307)</f>
        <v>0</v>
      </c>
      <c r="J300" s="241"/>
      <c r="K300" s="241">
        <f>SUM(K301:K307)</f>
        <v>0</v>
      </c>
      <c r="L300" s="241"/>
      <c r="M300" s="241">
        <f>SUM(M301:M307)</f>
        <v>0</v>
      </c>
      <c r="N300" s="240"/>
      <c r="O300" s="240">
        <f>SUM(O301:O307)</f>
        <v>0</v>
      </c>
      <c r="P300" s="240"/>
      <c r="Q300" s="240">
        <f>SUM(Q301:Q307)</f>
        <v>0</v>
      </c>
      <c r="R300" s="241"/>
      <c r="S300" s="241"/>
      <c r="T300" s="242"/>
      <c r="U300" s="236"/>
      <c r="V300" s="236">
        <f>SUM(V301:V307)</f>
        <v>0</v>
      </c>
      <c r="W300" s="236"/>
      <c r="X300" s="236"/>
      <c r="Y300" s="236"/>
      <c r="AG300" t="s">
        <v>107</v>
      </c>
    </row>
    <row r="301" spans="1:60" outlineLevel="1" x14ac:dyDescent="0.2">
      <c r="A301" s="244">
        <v>69</v>
      </c>
      <c r="B301" s="245" t="s">
        <v>393</v>
      </c>
      <c r="C301" s="262" t="s">
        <v>394</v>
      </c>
      <c r="D301" s="246" t="s">
        <v>395</v>
      </c>
      <c r="E301" s="247">
        <v>1</v>
      </c>
      <c r="F301" s="248"/>
      <c r="G301" s="249">
        <f>ROUND(E301*F301,2)</f>
        <v>0</v>
      </c>
      <c r="H301" s="248"/>
      <c r="I301" s="249">
        <f>ROUND(E301*H301,2)</f>
        <v>0</v>
      </c>
      <c r="J301" s="248"/>
      <c r="K301" s="249">
        <f>ROUND(E301*J301,2)</f>
        <v>0</v>
      </c>
      <c r="L301" s="249">
        <v>21</v>
      </c>
      <c r="M301" s="249">
        <f>G301*(1+L301/100)</f>
        <v>0</v>
      </c>
      <c r="N301" s="247">
        <v>0</v>
      </c>
      <c r="O301" s="247">
        <f>ROUND(E301*N301,2)</f>
        <v>0</v>
      </c>
      <c r="P301" s="247">
        <v>0</v>
      </c>
      <c r="Q301" s="247">
        <f>ROUND(E301*P301,2)</f>
        <v>0</v>
      </c>
      <c r="R301" s="249"/>
      <c r="S301" s="249" t="s">
        <v>111</v>
      </c>
      <c r="T301" s="250" t="s">
        <v>121</v>
      </c>
      <c r="U301" s="231">
        <v>0</v>
      </c>
      <c r="V301" s="231">
        <f>ROUND(E301*U301,2)</f>
        <v>0</v>
      </c>
      <c r="W301" s="231"/>
      <c r="X301" s="231" t="s">
        <v>396</v>
      </c>
      <c r="Y301" s="231" t="s">
        <v>113</v>
      </c>
      <c r="Z301" s="211"/>
      <c r="AA301" s="211"/>
      <c r="AB301" s="211"/>
      <c r="AC301" s="211"/>
      <c r="AD301" s="211"/>
      <c r="AE301" s="211"/>
      <c r="AF301" s="211"/>
      <c r="AG301" s="211" t="s">
        <v>397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ht="33.75" outlineLevel="2" x14ac:dyDescent="0.2">
      <c r="A302" s="228"/>
      <c r="B302" s="229"/>
      <c r="C302" s="265" t="s">
        <v>398</v>
      </c>
      <c r="D302" s="258"/>
      <c r="E302" s="258"/>
      <c r="F302" s="258"/>
      <c r="G302" s="258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31"/>
      <c r="Z302" s="211"/>
      <c r="AA302" s="211"/>
      <c r="AB302" s="211"/>
      <c r="AC302" s="211"/>
      <c r="AD302" s="211"/>
      <c r="AE302" s="211"/>
      <c r="AF302" s="211"/>
      <c r="AG302" s="211" t="s">
        <v>185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60" t="str">
        <f>C302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02" s="211"/>
      <c r="BC302" s="211"/>
      <c r="BD302" s="211"/>
      <c r="BE302" s="211"/>
      <c r="BF302" s="211"/>
      <c r="BG302" s="211"/>
      <c r="BH302" s="211"/>
    </row>
    <row r="303" spans="1:60" outlineLevel="3" x14ac:dyDescent="0.2">
      <c r="A303" s="228"/>
      <c r="B303" s="229"/>
      <c r="C303" s="266" t="s">
        <v>399</v>
      </c>
      <c r="D303" s="259"/>
      <c r="E303" s="259"/>
      <c r="F303" s="259"/>
      <c r="G303" s="259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1"/>
      <c r="AA303" s="211"/>
      <c r="AB303" s="211"/>
      <c r="AC303" s="211"/>
      <c r="AD303" s="211"/>
      <c r="AE303" s="211"/>
      <c r="AF303" s="211"/>
      <c r="AG303" s="211" t="s">
        <v>185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44">
        <v>70</v>
      </c>
      <c r="B304" s="245" t="s">
        <v>400</v>
      </c>
      <c r="C304" s="262" t="s">
        <v>401</v>
      </c>
      <c r="D304" s="246" t="s">
        <v>395</v>
      </c>
      <c r="E304" s="247">
        <v>1</v>
      </c>
      <c r="F304" s="248"/>
      <c r="G304" s="249">
        <f>ROUND(E304*F304,2)</f>
        <v>0</v>
      </c>
      <c r="H304" s="248"/>
      <c r="I304" s="249">
        <f>ROUND(E304*H304,2)</f>
        <v>0</v>
      </c>
      <c r="J304" s="248"/>
      <c r="K304" s="249">
        <f>ROUND(E304*J304,2)</f>
        <v>0</v>
      </c>
      <c r="L304" s="249">
        <v>21</v>
      </c>
      <c r="M304" s="249">
        <f>G304*(1+L304/100)</f>
        <v>0</v>
      </c>
      <c r="N304" s="247">
        <v>0</v>
      </c>
      <c r="O304" s="247">
        <f>ROUND(E304*N304,2)</f>
        <v>0</v>
      </c>
      <c r="P304" s="247">
        <v>0</v>
      </c>
      <c r="Q304" s="247">
        <f>ROUND(E304*P304,2)</f>
        <v>0</v>
      </c>
      <c r="R304" s="249"/>
      <c r="S304" s="249" t="s">
        <v>111</v>
      </c>
      <c r="T304" s="250" t="s">
        <v>121</v>
      </c>
      <c r="U304" s="231">
        <v>0</v>
      </c>
      <c r="V304" s="231">
        <f>ROUND(E304*U304,2)</f>
        <v>0</v>
      </c>
      <c r="W304" s="231"/>
      <c r="X304" s="231" t="s">
        <v>396</v>
      </c>
      <c r="Y304" s="231" t="s">
        <v>113</v>
      </c>
      <c r="Z304" s="211"/>
      <c r="AA304" s="211"/>
      <c r="AB304" s="211"/>
      <c r="AC304" s="211"/>
      <c r="AD304" s="211"/>
      <c r="AE304" s="211"/>
      <c r="AF304" s="211"/>
      <c r="AG304" s="211" t="s">
        <v>397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ht="22.5" outlineLevel="2" x14ac:dyDescent="0.2">
      <c r="A305" s="228"/>
      <c r="B305" s="229"/>
      <c r="C305" s="265" t="s">
        <v>402</v>
      </c>
      <c r="D305" s="258"/>
      <c r="E305" s="258"/>
      <c r="F305" s="258"/>
      <c r="G305" s="258"/>
      <c r="H305" s="231"/>
      <c r="I305" s="231"/>
      <c r="J305" s="231"/>
      <c r="K305" s="231"/>
      <c r="L305" s="231"/>
      <c r="M305" s="231"/>
      <c r="N305" s="230"/>
      <c r="O305" s="230"/>
      <c r="P305" s="230"/>
      <c r="Q305" s="230"/>
      <c r="R305" s="231"/>
      <c r="S305" s="231"/>
      <c r="T305" s="231"/>
      <c r="U305" s="231"/>
      <c r="V305" s="231"/>
      <c r="W305" s="231"/>
      <c r="X305" s="231"/>
      <c r="Y305" s="231"/>
      <c r="Z305" s="211"/>
      <c r="AA305" s="211"/>
      <c r="AB305" s="211"/>
      <c r="AC305" s="211"/>
      <c r="AD305" s="211"/>
      <c r="AE305" s="211"/>
      <c r="AF305" s="211"/>
      <c r="AG305" s="211" t="s">
        <v>185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60" t="str">
        <f>C305</f>
        <v>Náklady na ztížené provádění stavebních prací v důsledku nepřerušeného provozu na staveništi nebo v případech nepřerušeného provozu v objektech v nichž se stavební práce provádí.</v>
      </c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44">
        <v>71</v>
      </c>
      <c r="B306" s="245" t="s">
        <v>403</v>
      </c>
      <c r="C306" s="262" t="s">
        <v>404</v>
      </c>
      <c r="D306" s="246" t="s">
        <v>395</v>
      </c>
      <c r="E306" s="247">
        <v>1</v>
      </c>
      <c r="F306" s="248"/>
      <c r="G306" s="249">
        <f>ROUND(E306*F306,2)</f>
        <v>0</v>
      </c>
      <c r="H306" s="248"/>
      <c r="I306" s="249">
        <f>ROUND(E306*H306,2)</f>
        <v>0</v>
      </c>
      <c r="J306" s="248"/>
      <c r="K306" s="249">
        <f>ROUND(E306*J306,2)</f>
        <v>0</v>
      </c>
      <c r="L306" s="249">
        <v>21</v>
      </c>
      <c r="M306" s="249">
        <f>G306*(1+L306/100)</f>
        <v>0</v>
      </c>
      <c r="N306" s="247">
        <v>0</v>
      </c>
      <c r="O306" s="247">
        <f>ROUND(E306*N306,2)</f>
        <v>0</v>
      </c>
      <c r="P306" s="247">
        <v>0</v>
      </c>
      <c r="Q306" s="247">
        <f>ROUND(E306*P306,2)</f>
        <v>0</v>
      </c>
      <c r="R306" s="249"/>
      <c r="S306" s="249" t="s">
        <v>111</v>
      </c>
      <c r="T306" s="250" t="s">
        <v>121</v>
      </c>
      <c r="U306" s="231">
        <v>0</v>
      </c>
      <c r="V306" s="231">
        <f>ROUND(E306*U306,2)</f>
        <v>0</v>
      </c>
      <c r="W306" s="231"/>
      <c r="X306" s="231" t="s">
        <v>396</v>
      </c>
      <c r="Y306" s="231" t="s">
        <v>113</v>
      </c>
      <c r="Z306" s="211"/>
      <c r="AA306" s="211"/>
      <c r="AB306" s="211"/>
      <c r="AC306" s="211"/>
      <c r="AD306" s="211"/>
      <c r="AE306" s="211"/>
      <c r="AF306" s="211"/>
      <c r="AG306" s="211" t="s">
        <v>397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2" x14ac:dyDescent="0.2">
      <c r="A307" s="228"/>
      <c r="B307" s="229"/>
      <c r="C307" s="265" t="s">
        <v>405</v>
      </c>
      <c r="D307" s="258"/>
      <c r="E307" s="258"/>
      <c r="F307" s="258"/>
      <c r="G307" s="258"/>
      <c r="H307" s="231"/>
      <c r="I307" s="231"/>
      <c r="J307" s="231"/>
      <c r="K307" s="231"/>
      <c r="L307" s="231"/>
      <c r="M307" s="231"/>
      <c r="N307" s="230"/>
      <c r="O307" s="230"/>
      <c r="P307" s="230"/>
      <c r="Q307" s="230"/>
      <c r="R307" s="231"/>
      <c r="S307" s="231"/>
      <c r="T307" s="231"/>
      <c r="U307" s="231"/>
      <c r="V307" s="231"/>
      <c r="W307" s="231"/>
      <c r="X307" s="231"/>
      <c r="Y307" s="231"/>
      <c r="Z307" s="211"/>
      <c r="AA307" s="211"/>
      <c r="AB307" s="211"/>
      <c r="AC307" s="211"/>
      <c r="AD307" s="211"/>
      <c r="AE307" s="211"/>
      <c r="AF307" s="211"/>
      <c r="AG307" s="211" t="s">
        <v>185</v>
      </c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x14ac:dyDescent="0.2">
      <c r="A308" s="3"/>
      <c r="B308" s="4"/>
      <c r="C308" s="268"/>
      <c r="D308" s="6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AE308">
        <v>12</v>
      </c>
      <c r="AF308">
        <v>21</v>
      </c>
      <c r="AG308" t="s">
        <v>92</v>
      </c>
    </row>
    <row r="309" spans="1:60" x14ac:dyDescent="0.2">
      <c r="A309" s="214"/>
      <c r="B309" s="215" t="s">
        <v>31</v>
      </c>
      <c r="C309" s="269"/>
      <c r="D309" s="216"/>
      <c r="E309" s="217"/>
      <c r="F309" s="217"/>
      <c r="G309" s="243">
        <f>G8+G15+G22+G38+G53+G56+G96+G98+G232+G237+G249+G293+G300</f>
        <v>0</v>
      </c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AE309">
        <f>SUMIF(L7:L307,AE308,G7:G307)</f>
        <v>0</v>
      </c>
      <c r="AF309">
        <f>SUMIF(L7:L307,AF308,G7:G307)</f>
        <v>0</v>
      </c>
      <c r="AG309" t="s">
        <v>406</v>
      </c>
    </row>
    <row r="310" spans="1:60" x14ac:dyDescent="0.2">
      <c r="A310" s="3"/>
      <c r="B310" s="4"/>
      <c r="C310" s="268"/>
      <c r="D310" s="6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60" x14ac:dyDescent="0.2">
      <c r="A311" s="3"/>
      <c r="B311" s="4"/>
      <c r="C311" s="268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60" x14ac:dyDescent="0.2">
      <c r="A312" s="218" t="s">
        <v>407</v>
      </c>
      <c r="B312" s="218"/>
      <c r="C312" s="270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60" x14ac:dyDescent="0.2">
      <c r="A313" s="219"/>
      <c r="B313" s="220"/>
      <c r="C313" s="271"/>
      <c r="D313" s="220"/>
      <c r="E313" s="220"/>
      <c r="F313" s="220"/>
      <c r="G313" s="221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AG313" t="s">
        <v>408</v>
      </c>
    </row>
    <row r="314" spans="1:60" x14ac:dyDescent="0.2">
      <c r="A314" s="222"/>
      <c r="B314" s="223"/>
      <c r="C314" s="272"/>
      <c r="D314" s="223"/>
      <c r="E314" s="223"/>
      <c r="F314" s="223"/>
      <c r="G314" s="224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60" x14ac:dyDescent="0.2">
      <c r="A315" s="222"/>
      <c r="B315" s="223"/>
      <c r="C315" s="272"/>
      <c r="D315" s="223"/>
      <c r="E315" s="223"/>
      <c r="F315" s="223"/>
      <c r="G315" s="224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60" x14ac:dyDescent="0.2">
      <c r="A316" s="222"/>
      <c r="B316" s="223"/>
      <c r="C316" s="272"/>
      <c r="D316" s="223"/>
      <c r="E316" s="223"/>
      <c r="F316" s="223"/>
      <c r="G316" s="224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60" x14ac:dyDescent="0.2">
      <c r="A317" s="225"/>
      <c r="B317" s="226"/>
      <c r="C317" s="273"/>
      <c r="D317" s="226"/>
      <c r="E317" s="226"/>
      <c r="F317" s="226"/>
      <c r="G317" s="227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60" x14ac:dyDescent="0.2">
      <c r="A318" s="3"/>
      <c r="B318" s="4"/>
      <c r="C318" s="268"/>
      <c r="D318" s="6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60" x14ac:dyDescent="0.2">
      <c r="C319" s="274"/>
      <c r="D319" s="10"/>
      <c r="AG319" t="s">
        <v>409</v>
      </c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299:G299"/>
    <mergeCell ref="C302:G302"/>
    <mergeCell ref="C303:G303"/>
    <mergeCell ref="C305:G305"/>
    <mergeCell ref="C307:G307"/>
    <mergeCell ref="C87:G87"/>
    <mergeCell ref="C163:G163"/>
    <mergeCell ref="C166:G166"/>
    <mergeCell ref="C167:G167"/>
    <mergeCell ref="C239:G239"/>
    <mergeCell ref="C257:G257"/>
    <mergeCell ref="A1:G1"/>
    <mergeCell ref="C2:G2"/>
    <mergeCell ref="C3:G3"/>
    <mergeCell ref="C4:G4"/>
    <mergeCell ref="A312:C312"/>
    <mergeCell ref="A313:G317"/>
    <mergeCell ref="C60:G60"/>
    <mergeCell ref="C82:G82"/>
    <mergeCell ref="C85:G85"/>
    <mergeCell ref="C86:G86"/>
  </mergeCells>
  <pageMargins left="0.59055118110236204" right="0.196850393700787" top="0.78740157499999996" bottom="0.78740157499999996" header="0.3" footer="0.3"/>
  <pageSetup paperSize="9" orientation="landscape" horizontalDpi="360" verticalDpi="36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2025069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2025069 Pol'!Názvy_tisku</vt:lpstr>
      <vt:lpstr>oadresa</vt:lpstr>
      <vt:lpstr>Stavba!Objednatel</vt:lpstr>
      <vt:lpstr>Stavba!Objekt</vt:lpstr>
      <vt:lpstr>'01 2025069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Michal Legner</cp:lastModifiedBy>
  <cp:lastPrinted>2025-07-09T13:46:58Z</cp:lastPrinted>
  <dcterms:created xsi:type="dcterms:W3CDTF">2009-04-08T07:15:50Z</dcterms:created>
  <dcterms:modified xsi:type="dcterms:W3CDTF">2025-07-09T13:47:14Z</dcterms:modified>
</cp:coreProperties>
</file>